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Process File\AMA\C5 Capacity Planning\"/>
    </mc:Choice>
  </mc:AlternateContent>
  <bookViews>
    <workbookView xWindow="-120" yWindow="-120" windowWidth="20730" windowHeight="11160" activeTab="2"/>
  </bookViews>
  <sheets>
    <sheet name="Sheet1" sheetId="3" r:id="rId1"/>
    <sheet name="E1" sheetId="1" r:id="rId2"/>
    <sheet name="E2" sheetId="2" r:id="rId3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31" i="3" l="1"/>
  <c r="F31" i="3"/>
  <c r="D31" i="3"/>
  <c r="F30" i="3"/>
  <c r="E30" i="3"/>
  <c r="D30" i="3"/>
  <c r="F29" i="3"/>
  <c r="D29" i="3"/>
  <c r="E29" i="3"/>
  <c r="F28" i="3"/>
  <c r="E28" i="3"/>
  <c r="D28" i="3"/>
  <c r="E26" i="3"/>
  <c r="F26" i="3"/>
  <c r="D26" i="3"/>
  <c r="P8" i="3"/>
  <c r="P6" i="3"/>
  <c r="D71" i="2"/>
  <c r="D70" i="2"/>
  <c r="D63" i="2"/>
  <c r="D62" i="2"/>
  <c r="D45" i="2"/>
  <c r="D44" i="2"/>
  <c r="D17" i="2"/>
  <c r="D16" i="2"/>
  <c r="D9" i="2"/>
  <c r="D8" i="2"/>
  <c r="D20" i="1"/>
  <c r="D19" i="1"/>
  <c r="D18" i="1"/>
  <c r="D15" i="1"/>
  <c r="D14" i="1"/>
  <c r="D11" i="1"/>
  <c r="D10" i="1"/>
  <c r="D7" i="1"/>
  <c r="D6" i="1"/>
  <c r="D5" i="1"/>
</calcChain>
</file>

<file path=xl/sharedStrings.xml><?xml version="1.0" encoding="utf-8"?>
<sst xmlns="http://schemas.openxmlformats.org/spreadsheetml/2006/main" count="98" uniqueCount="76">
  <si>
    <t>Exercise 01 -  Balanced Score Card</t>
  </si>
  <si>
    <t>Customer perspective</t>
  </si>
  <si>
    <t>Sales to exisitng customers % of revenue</t>
  </si>
  <si>
    <t>0.82/1.35*100</t>
  </si>
  <si>
    <t>Sales from new products % of revenue</t>
  </si>
  <si>
    <t>0.32/1.35*100</t>
  </si>
  <si>
    <t>Customer support cost % of revenue</t>
  </si>
  <si>
    <t>0.04/1.35*100</t>
  </si>
  <si>
    <t>Internal Process Perspective</t>
  </si>
  <si>
    <t>Quality assurance cost % of revenue</t>
  </si>
  <si>
    <t>0.03/1.35*100</t>
  </si>
  <si>
    <t>Admin and distribution cost % of revenue</t>
  </si>
  <si>
    <t>0.15/1.35*100</t>
  </si>
  <si>
    <t>Innovation and Learning Perspective</t>
  </si>
  <si>
    <t>R&amp;D cost % of revenue</t>
  </si>
  <si>
    <t>0.08/1.35*100</t>
  </si>
  <si>
    <t>Training cost % of revenue</t>
  </si>
  <si>
    <t>0.14/1.35*100</t>
  </si>
  <si>
    <t>Financial Perspective</t>
  </si>
  <si>
    <t>ROCE</t>
  </si>
  <si>
    <t>0.37/2.4*100</t>
  </si>
  <si>
    <t>GP %</t>
  </si>
  <si>
    <t>0.52/1.35*100</t>
  </si>
  <si>
    <t>NP%</t>
  </si>
  <si>
    <t>0.37/1.35*100</t>
  </si>
  <si>
    <t>KPIs</t>
  </si>
  <si>
    <t>Exercise 02 - Balanced Score Card</t>
  </si>
  <si>
    <t>01. Customer Perspective</t>
  </si>
  <si>
    <t>Goal</t>
  </si>
  <si>
    <t>To increase number of new and retuning customers</t>
  </si>
  <si>
    <t>Measure</t>
  </si>
  <si>
    <t>New customers</t>
  </si>
  <si>
    <t>Exisitng customers</t>
  </si>
  <si>
    <t>(4,750-4,400)/4,400*100</t>
  </si>
  <si>
    <t>(7,250-7,200)/7,200*100</t>
  </si>
  <si>
    <t>Comment</t>
  </si>
  <si>
    <t>The company has achived the target of incresing sales to new and repeated customers.</t>
  </si>
  <si>
    <t>To reduce the % customer complains</t>
  </si>
  <si>
    <t>464/11,600*100</t>
  </si>
  <si>
    <t>The company has achived the target by reducing the customer complains.</t>
  </si>
  <si>
    <t>40/12,000*100</t>
  </si>
  <si>
    <t>02. Internal Process Perspective</t>
  </si>
  <si>
    <t xml:space="preserve">To reduce the time taken between taking a customer’s order and delivering the meal to 
the customer.  </t>
  </si>
  <si>
    <t>4Min</t>
  </si>
  <si>
    <t>13Min</t>
  </si>
  <si>
    <t>Delivery time has gone up by 3 times (13/4) than previous year and there is a significant delay in delivery</t>
  </si>
  <si>
    <t>03. Innovation and Learning</t>
  </si>
  <si>
    <t xml:space="preserve">To reduce staff turnover 
</t>
  </si>
  <si>
    <t>The staff turnover has dratically gone up and it is required to invetigate this ASAP.</t>
  </si>
  <si>
    <t>To increase the proportion of revenue from new dishes</t>
  </si>
  <si>
    <t>22,000/110,000*100</t>
  </si>
  <si>
    <t>39,600/132,000*100</t>
  </si>
  <si>
    <t>The company has achived the target of incresing revenue from new dishes in 2019 which is a positive sign of future sustainability of the company.</t>
  </si>
  <si>
    <t xml:space="preserve">To increase the % of staff time spent on training  </t>
  </si>
  <si>
    <t xml:space="preserve">Training hours has gone down drastically and this may be the reason for higher staff turnover as well. </t>
  </si>
  <si>
    <t>04. Finance Perspective</t>
  </si>
  <si>
    <t>To increase spend per customer</t>
  </si>
  <si>
    <t>110,000/11,600</t>
  </si>
  <si>
    <t>132,000/12,000</t>
  </si>
  <si>
    <t>Rs.</t>
  </si>
  <si>
    <t>The company had managed to get the customer spent more than the previous year.</t>
  </si>
  <si>
    <t xml:space="preserve">To increase gross profit margin </t>
  </si>
  <si>
    <t>30,360/132,000*100</t>
  </si>
  <si>
    <t>The company has managed to increase the GP margin.</t>
  </si>
  <si>
    <t>Designed 300,000L per day</t>
  </si>
  <si>
    <t>Waste Water Areation Tank</t>
  </si>
  <si>
    <t>250,000L</t>
  </si>
  <si>
    <t>Effective</t>
  </si>
  <si>
    <t>Budgeted capacity is what we have budgeted for and is should be less than designed capcity and effective capacity</t>
  </si>
  <si>
    <t>P1</t>
  </si>
  <si>
    <t>P2</t>
  </si>
  <si>
    <t>P3</t>
  </si>
  <si>
    <t>Machine Hrs per day</t>
  </si>
  <si>
    <t>Output per hour</t>
  </si>
  <si>
    <t>Present capacity per week</t>
  </si>
  <si>
    <t>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</si>
</sst>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4">
    <xf numFmtId="0" fontId="0" fillId="0" borderId="0" xfId="0"/>
    <xf numFmtId="0" fontId="3" fillId="0" borderId="0" xfId="0" applyFont="1"/>
    <xf numFmtId="43" fontId="0" fillId="0" borderId="0" xfId="1" applyFont="1"/>
    <xf numFmtId="9" fontId="0" fillId="0" borderId="0" xfId="2" applyFont="1"/>
    <xf numFmtId="0" fontId="0" fillId="0" borderId="0" xfId="0" applyAlignment="1">
      <alignment horizontal="right"/>
    </xf>
    <xf numFmtId="10" fontId="0" fillId="0" borderId="0" xfId="2" applyNumberFormat="1" applyFont="1"/>
    <xf numFmtId="0" fontId="2" fillId="0" borderId="0" xfId="0" applyFont="1"/>
    <xf numFmtId="9" fontId="0" fillId="0" borderId="0" xfId="0" applyNumberFormat="1"/>
    <xf numFmtId="0" fontId="3" fillId="0" borderId="0" xfId="0" applyFont="1" applyAlignment="1">
      <alignment horizontal="right"/>
    </xf>
    <xf numFmtId="43" fontId="0" fillId="0" borderId="0" xfId="0" applyNumberFormat="1"/>
    <xf numFmtId="43" fontId="4" fillId="0" borderId="0" xfId="1" applyFont="1"/>
    <xf numFmtId="0" fontId="0" fillId="2" borderId="0" xfId="0" applyFill="1"/>
    <xf numFmtId="43" fontId="0" fillId="2" borderId="0" xfId="0" applyNumberFormat="1" applyFill="1"/>
    <xf numFmtId="43" fontId="0" fillId="2" borderId="0" xfId="1" applyFont="1" applyFill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57150</xdr:colOff>
      <xdr:row>4</xdr:row>
      <xdr:rowOff>142875</xdr:rowOff>
    </xdr:from>
    <xdr:to>
      <xdr:col>12</xdr:col>
      <xdr:colOff>0</xdr:colOff>
      <xdr:row>16</xdr:row>
      <xdr:rowOff>57150</xdr:rowOff>
    </xdr:to>
    <xdr:sp macro="" textlink="">
      <xdr:nvSpPr>
        <xdr:cNvPr id="2" name="Rectangle: Rounded Corners 1">
          <a:extLst>
            <a:ext uri="{FF2B5EF4-FFF2-40B4-BE49-F238E27FC236}">
              <a16:creationId xmlns:a16="http://schemas.microsoft.com/office/drawing/2014/main" xmlns="" id="{8387F783-04E5-F23F-60A1-FF466B0858E1}"/>
            </a:ext>
          </a:extLst>
        </xdr:cNvPr>
        <xdr:cNvSpPr/>
      </xdr:nvSpPr>
      <xdr:spPr>
        <a:xfrm>
          <a:off x="1885950" y="904875"/>
          <a:ext cx="5429250" cy="2200275"/>
        </a:xfrm>
        <a:prstGeom prst="round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12</xdr:col>
      <xdr:colOff>285750</xdr:colOff>
      <xdr:row>5</xdr:row>
      <xdr:rowOff>19050</xdr:rowOff>
    </xdr:from>
    <xdr:to>
      <xdr:col>13</xdr:col>
      <xdr:colOff>38100</xdr:colOff>
      <xdr:row>16</xdr:row>
      <xdr:rowOff>9525</xdr:rowOff>
    </xdr:to>
    <xdr:sp macro="" textlink="">
      <xdr:nvSpPr>
        <xdr:cNvPr id="3" name="Right Brace 2">
          <a:extLst>
            <a:ext uri="{FF2B5EF4-FFF2-40B4-BE49-F238E27FC236}">
              <a16:creationId xmlns:a16="http://schemas.microsoft.com/office/drawing/2014/main" xmlns="" id="{BC86B8A6-BDC1-EF78-CD83-F020EF84677F}"/>
            </a:ext>
          </a:extLst>
        </xdr:cNvPr>
        <xdr:cNvSpPr/>
      </xdr:nvSpPr>
      <xdr:spPr>
        <a:xfrm>
          <a:off x="7600950" y="971550"/>
          <a:ext cx="361950" cy="2085975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152400</xdr:colOff>
      <xdr:row>13</xdr:row>
      <xdr:rowOff>133350</xdr:rowOff>
    </xdr:from>
    <xdr:to>
      <xdr:col>11</xdr:col>
      <xdr:colOff>571500</xdr:colOff>
      <xdr:row>16</xdr:row>
      <xdr:rowOff>47625</xdr:rowOff>
    </xdr:to>
    <xdr:sp macro="" textlink="">
      <xdr:nvSpPr>
        <xdr:cNvPr id="4" name="Rectangle: Rounded Corners 3">
          <a:extLst>
            <a:ext uri="{FF2B5EF4-FFF2-40B4-BE49-F238E27FC236}">
              <a16:creationId xmlns:a16="http://schemas.microsoft.com/office/drawing/2014/main" xmlns="" id="{2BAD7A03-1836-A479-F17B-0B457B4B57FA}"/>
            </a:ext>
          </a:extLst>
        </xdr:cNvPr>
        <xdr:cNvSpPr/>
      </xdr:nvSpPr>
      <xdr:spPr>
        <a:xfrm>
          <a:off x="1981200" y="2609850"/>
          <a:ext cx="5295900" cy="485775"/>
        </a:xfrm>
        <a:prstGeom prst="roundRect">
          <a:avLst>
            <a:gd name="adj" fmla="val 50000"/>
          </a:avLst>
        </a:prstGeom>
        <a:solidFill>
          <a:schemeClr val="accent2">
            <a:lumMod val="7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100"/>
            <a:t>Sludge</a:t>
          </a:r>
        </a:p>
      </xdr:txBody>
    </xdr:sp>
    <xdr:clientData/>
  </xdr:twoCellAnchor>
  <xdr:twoCellAnchor>
    <xdr:from>
      <xdr:col>2</xdr:col>
      <xdr:colOff>276224</xdr:colOff>
      <xdr:row>5</xdr:row>
      <xdr:rowOff>28575</xdr:rowOff>
    </xdr:from>
    <xdr:to>
      <xdr:col>3</xdr:col>
      <xdr:colOff>19049</xdr:colOff>
      <xdr:row>13</xdr:row>
      <xdr:rowOff>57150</xdr:rowOff>
    </xdr:to>
    <xdr:sp macro="" textlink="">
      <xdr:nvSpPr>
        <xdr:cNvPr id="5" name="Right Brace 4">
          <a:extLst>
            <a:ext uri="{FF2B5EF4-FFF2-40B4-BE49-F238E27FC236}">
              <a16:creationId xmlns:a16="http://schemas.microsoft.com/office/drawing/2014/main" xmlns="" id="{B3A762F0-BF2C-40A4-A949-CFE483129023}"/>
            </a:ext>
          </a:extLst>
        </xdr:cNvPr>
        <xdr:cNvSpPr/>
      </xdr:nvSpPr>
      <xdr:spPr>
        <a:xfrm flipH="1">
          <a:off x="1495424" y="981075"/>
          <a:ext cx="352425" cy="1552575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18</xdr:col>
      <xdr:colOff>295271</xdr:colOff>
      <xdr:row>19</xdr:row>
      <xdr:rowOff>95250</xdr:rowOff>
    </xdr:to>
    <xdr:sp macro="" textlink="">
      <xdr:nvSpPr>
        <xdr:cNvPr id="6" name="Rectangle 5"/>
        <xdr:cNvSpPr/>
      </xdr:nvSpPr>
      <xdr:spPr>
        <a:xfrm>
          <a:off x="0" y="0"/>
          <a:ext cx="12782546" cy="3714750"/>
        </a:xfrm>
        <a:prstGeom prst="rect">
          <a:avLst/>
        </a:prstGeom>
        <a:blipFill dpi="0" rotWithShape="1">
          <a:blip xmlns:r="http://schemas.openxmlformats.org/officeDocument/2006/relationships" r:embed="rId1">
            <a:alphaModFix amt="10000"/>
          </a:blip>
          <a:srcRect/>
          <a:stretch>
            <a:fillRect/>
          </a:stretch>
        </a:blip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18</xdr:col>
      <xdr:colOff>38096</xdr:colOff>
      <xdr:row>19</xdr:row>
      <xdr:rowOff>95250</xdr:rowOff>
    </xdr:to>
    <xdr:sp macro="" textlink="">
      <xdr:nvSpPr>
        <xdr:cNvPr id="2" name="Rectangle 1"/>
        <xdr:cNvSpPr/>
      </xdr:nvSpPr>
      <xdr:spPr>
        <a:xfrm>
          <a:off x="0" y="0"/>
          <a:ext cx="12782546" cy="3714750"/>
        </a:xfrm>
        <a:prstGeom prst="rect">
          <a:avLst/>
        </a:prstGeom>
        <a:blipFill dpi="0" rotWithShape="1">
          <a:blip xmlns:r="http://schemas.openxmlformats.org/officeDocument/2006/relationships" r:embed="rId1">
            <a:alphaModFix amt="10000"/>
          </a:blip>
          <a:srcRect/>
          <a:stretch>
            <a:fillRect/>
          </a:stretch>
        </a:blip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17</xdr:col>
      <xdr:colOff>523871</xdr:colOff>
      <xdr:row>19</xdr:row>
      <xdr:rowOff>95250</xdr:rowOff>
    </xdr:to>
    <xdr:sp macro="" textlink="">
      <xdr:nvSpPr>
        <xdr:cNvPr id="2" name="Rectangle 1"/>
        <xdr:cNvSpPr/>
      </xdr:nvSpPr>
      <xdr:spPr>
        <a:xfrm>
          <a:off x="0" y="0"/>
          <a:ext cx="12782546" cy="3714750"/>
        </a:xfrm>
        <a:prstGeom prst="rect">
          <a:avLst/>
        </a:prstGeom>
        <a:blipFill dpi="0" rotWithShape="1">
          <a:blip xmlns:r="http://schemas.openxmlformats.org/officeDocument/2006/relationships" r:embed="rId1">
            <a:alphaModFix amt="10000"/>
          </a:blip>
          <a:srcRect/>
          <a:stretch>
            <a:fillRect/>
          </a:stretch>
        </a:blip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P31"/>
  <sheetViews>
    <sheetView workbookViewId="0">
      <selection activeCell="C23" sqref="C23"/>
    </sheetView>
  </sheetViews>
  <sheetFormatPr defaultRowHeight="15" x14ac:dyDescent="0.25"/>
  <cols>
    <col min="1" max="1" width="8.85546875" bestFit="1" customWidth="1"/>
    <col min="3" max="3" width="27.85546875" customWidth="1"/>
    <col min="4" max="6" width="10.5703125" bestFit="1" customWidth="1"/>
  </cols>
  <sheetData>
    <row r="3" spans="1:16" x14ac:dyDescent="0.25">
      <c r="G3" t="s">
        <v>65</v>
      </c>
    </row>
    <row r="6" spans="1:16" x14ac:dyDescent="0.25">
      <c r="P6">
        <f>50*33.3333</f>
        <v>1666.665</v>
      </c>
    </row>
    <row r="8" spans="1:16" x14ac:dyDescent="0.25">
      <c r="P8">
        <f>+P6*6</f>
        <v>9999.99</v>
      </c>
    </row>
    <row r="9" spans="1:16" x14ac:dyDescent="0.25">
      <c r="A9" t="s">
        <v>67</v>
      </c>
      <c r="B9" t="s">
        <v>66</v>
      </c>
    </row>
    <row r="11" spans="1:16" x14ac:dyDescent="0.25">
      <c r="N11" t="s">
        <v>64</v>
      </c>
    </row>
    <row r="19" spans="3:7" x14ac:dyDescent="0.25">
      <c r="C19" t="s">
        <v>68</v>
      </c>
    </row>
    <row r="23" spans="3:7" x14ac:dyDescent="0.25">
      <c r="D23" t="s">
        <v>69</v>
      </c>
      <c r="E23" t="s">
        <v>70</v>
      </c>
      <c r="F23" t="s">
        <v>71</v>
      </c>
    </row>
    <row r="24" spans="3:7" x14ac:dyDescent="0.25">
      <c r="C24" t="s">
        <v>72</v>
      </c>
      <c r="D24" s="2">
        <v>50</v>
      </c>
      <c r="E24" s="2">
        <v>25</v>
      </c>
      <c r="F24" s="2">
        <v>50</v>
      </c>
    </row>
    <row r="25" spans="3:7" x14ac:dyDescent="0.25">
      <c r="C25" t="s">
        <v>73</v>
      </c>
      <c r="D25" s="2">
        <v>20</v>
      </c>
      <c r="E25" s="2">
        <v>100</v>
      </c>
      <c r="F25" s="2">
        <v>33.33334</v>
      </c>
    </row>
    <row r="26" spans="3:7" x14ac:dyDescent="0.25">
      <c r="C26" t="s">
        <v>74</v>
      </c>
      <c r="D26" s="2">
        <f>D24*D25*6</f>
        <v>6000</v>
      </c>
      <c r="E26" s="2">
        <f t="shared" ref="E26:F26" si="0">E24*E25*6</f>
        <v>15000</v>
      </c>
      <c r="F26" s="2">
        <f t="shared" si="0"/>
        <v>10000.002</v>
      </c>
    </row>
    <row r="28" spans="3:7" x14ac:dyDescent="0.25">
      <c r="C28">
        <v>1</v>
      </c>
      <c r="D28" s="2">
        <f>+D26*2.5</f>
        <v>15000</v>
      </c>
      <c r="E28" s="9">
        <f>+E26</f>
        <v>15000</v>
      </c>
      <c r="F28" s="2">
        <f>+F26*1.5</f>
        <v>15000.003000000001</v>
      </c>
    </row>
    <row r="29" spans="3:7" x14ac:dyDescent="0.25">
      <c r="C29" s="11">
        <v>2</v>
      </c>
      <c r="D29" s="12">
        <f>+D26*1.67</f>
        <v>10020</v>
      </c>
      <c r="E29" s="13">
        <f>+E28*0.67</f>
        <v>10050</v>
      </c>
      <c r="F29" s="12">
        <f>+F26</f>
        <v>10000.002</v>
      </c>
      <c r="G29" t="s">
        <v>75</v>
      </c>
    </row>
    <row r="30" spans="3:7" x14ac:dyDescent="0.25">
      <c r="C30">
        <v>3</v>
      </c>
      <c r="D30" s="9">
        <f>+D26</f>
        <v>6000</v>
      </c>
      <c r="E30" s="2">
        <f>+E26*2</f>
        <v>30000</v>
      </c>
      <c r="F30" s="9">
        <f>+F26</f>
        <v>10000.002</v>
      </c>
    </row>
    <row r="31" spans="3:7" x14ac:dyDescent="0.25">
      <c r="C31">
        <v>4</v>
      </c>
      <c r="D31" s="10">
        <f>+D26*0.33</f>
        <v>1980</v>
      </c>
      <c r="E31" s="2">
        <f>+E26</f>
        <v>15000</v>
      </c>
      <c r="F31" s="2">
        <f>+F26*1.33</f>
        <v>13300.002660000002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20"/>
  <sheetViews>
    <sheetView workbookViewId="0">
      <selection activeCell="E21" sqref="E21"/>
    </sheetView>
  </sheetViews>
  <sheetFormatPr defaultRowHeight="15" x14ac:dyDescent="0.25"/>
  <cols>
    <col min="1" max="1" width="2.85546875" customWidth="1"/>
    <col min="2" max="2" width="38" bestFit="1" customWidth="1"/>
    <col min="3" max="3" width="13.140625" bestFit="1" customWidth="1"/>
  </cols>
  <sheetData>
    <row r="2" spans="1:4" x14ac:dyDescent="0.25">
      <c r="A2" s="1" t="s">
        <v>0</v>
      </c>
    </row>
    <row r="4" spans="1:4" x14ac:dyDescent="0.25">
      <c r="A4">
        <v>1</v>
      </c>
      <c r="B4" s="1" t="s">
        <v>1</v>
      </c>
      <c r="D4" s="4" t="s">
        <v>25</v>
      </c>
    </row>
    <row r="5" spans="1:4" x14ac:dyDescent="0.25">
      <c r="B5" t="s">
        <v>2</v>
      </c>
      <c r="C5" t="s">
        <v>3</v>
      </c>
      <c r="D5" s="3">
        <f>0.82/1.35</f>
        <v>0.60740740740740728</v>
      </c>
    </row>
    <row r="6" spans="1:4" x14ac:dyDescent="0.25">
      <c r="B6" t="s">
        <v>4</v>
      </c>
      <c r="C6" t="s">
        <v>5</v>
      </c>
      <c r="D6" s="3">
        <f>0.32/1.35</f>
        <v>0.23703703703703702</v>
      </c>
    </row>
    <row r="7" spans="1:4" x14ac:dyDescent="0.25">
      <c r="B7" t="s">
        <v>6</v>
      </c>
      <c r="C7" t="s">
        <v>7</v>
      </c>
      <c r="D7" s="3">
        <f>0.04/1.35</f>
        <v>2.9629629629629627E-2</v>
      </c>
    </row>
    <row r="9" spans="1:4" x14ac:dyDescent="0.25">
      <c r="A9">
        <v>2</v>
      </c>
      <c r="B9" s="1" t="s">
        <v>8</v>
      </c>
    </row>
    <row r="10" spans="1:4" x14ac:dyDescent="0.25">
      <c r="B10" t="s">
        <v>9</v>
      </c>
      <c r="C10" t="s">
        <v>10</v>
      </c>
      <c r="D10" s="3">
        <f>0.03/1.35</f>
        <v>2.222222222222222E-2</v>
      </c>
    </row>
    <row r="11" spans="1:4" x14ac:dyDescent="0.25">
      <c r="B11" t="s">
        <v>11</v>
      </c>
      <c r="C11" t="s">
        <v>12</v>
      </c>
      <c r="D11" s="3">
        <f>0.15/1.35</f>
        <v>0.1111111111111111</v>
      </c>
    </row>
    <row r="13" spans="1:4" x14ac:dyDescent="0.25">
      <c r="A13" s="1">
        <v>3</v>
      </c>
      <c r="B13" s="1" t="s">
        <v>13</v>
      </c>
    </row>
    <row r="14" spans="1:4" x14ac:dyDescent="0.25">
      <c r="B14" t="s">
        <v>14</v>
      </c>
      <c r="C14" t="s">
        <v>15</v>
      </c>
      <c r="D14" s="3">
        <f>0.08/1.35</f>
        <v>5.9259259259259255E-2</v>
      </c>
    </row>
    <row r="15" spans="1:4" x14ac:dyDescent="0.25">
      <c r="B15" t="s">
        <v>16</v>
      </c>
      <c r="C15" t="s">
        <v>17</v>
      </c>
      <c r="D15" s="3">
        <f>0.14/1.35</f>
        <v>0.1037037037037037</v>
      </c>
    </row>
    <row r="17" spans="1:4" x14ac:dyDescent="0.25">
      <c r="A17">
        <v>4</v>
      </c>
      <c r="B17" s="1" t="s">
        <v>18</v>
      </c>
    </row>
    <row r="18" spans="1:4" x14ac:dyDescent="0.25">
      <c r="B18" t="s">
        <v>19</v>
      </c>
      <c r="C18" t="s">
        <v>20</v>
      </c>
      <c r="D18" s="3">
        <f>0.37/2.4</f>
        <v>0.15416666666666667</v>
      </c>
    </row>
    <row r="19" spans="1:4" x14ac:dyDescent="0.25">
      <c r="B19" t="s">
        <v>21</v>
      </c>
      <c r="C19" t="s">
        <v>22</v>
      </c>
      <c r="D19" s="3">
        <f>0.52/1.35</f>
        <v>0.38518518518518519</v>
      </c>
    </row>
    <row r="20" spans="1:4" x14ac:dyDescent="0.25">
      <c r="B20" t="s">
        <v>23</v>
      </c>
      <c r="C20" t="s">
        <v>24</v>
      </c>
      <c r="D20" s="3">
        <f>0.37/1.35</f>
        <v>0.27407407407407403</v>
      </c>
    </row>
  </sheetData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73"/>
  <sheetViews>
    <sheetView tabSelected="1" workbookViewId="0">
      <selection activeCell="F23" sqref="F23"/>
    </sheetView>
  </sheetViews>
  <sheetFormatPr defaultRowHeight="15" x14ac:dyDescent="0.25"/>
  <cols>
    <col min="1" max="1" width="11.5703125" customWidth="1"/>
    <col min="2" max="2" width="22.140625" customWidth="1"/>
    <col min="3" max="3" width="22.140625" bestFit="1" customWidth="1"/>
  </cols>
  <sheetData>
    <row r="2" spans="1:4" x14ac:dyDescent="0.25">
      <c r="A2" s="1" t="s">
        <v>26</v>
      </c>
    </row>
    <row r="4" spans="1:4" x14ac:dyDescent="0.25">
      <c r="A4" s="1" t="s">
        <v>27</v>
      </c>
    </row>
    <row r="6" spans="1:4" x14ac:dyDescent="0.25">
      <c r="A6" s="6" t="s">
        <v>28</v>
      </c>
      <c r="B6" s="6" t="s">
        <v>29</v>
      </c>
      <c r="C6" s="6"/>
    </row>
    <row r="8" spans="1:4" x14ac:dyDescent="0.25">
      <c r="A8" t="s">
        <v>30</v>
      </c>
      <c r="B8" t="s">
        <v>31</v>
      </c>
      <c r="C8" t="s">
        <v>33</v>
      </c>
      <c r="D8" s="3">
        <f>(4750-4400)/4400</f>
        <v>7.9545454545454544E-2</v>
      </c>
    </row>
    <row r="9" spans="1:4" x14ac:dyDescent="0.25">
      <c r="B9" t="s">
        <v>32</v>
      </c>
      <c r="C9" t="s">
        <v>34</v>
      </c>
      <c r="D9" s="3">
        <f>(7250-7200)/7200</f>
        <v>6.9444444444444441E-3</v>
      </c>
    </row>
    <row r="11" spans="1:4" x14ac:dyDescent="0.25">
      <c r="A11" t="s">
        <v>35</v>
      </c>
      <c r="B11" t="s">
        <v>36</v>
      </c>
    </row>
    <row r="13" spans="1:4" x14ac:dyDescent="0.25">
      <c r="A13" s="6"/>
      <c r="B13" s="6"/>
    </row>
    <row r="14" spans="1:4" x14ac:dyDescent="0.25">
      <c r="A14" s="6" t="s">
        <v>28</v>
      </c>
      <c r="B14" s="6" t="s">
        <v>37</v>
      </c>
    </row>
    <row r="16" spans="1:4" x14ac:dyDescent="0.25">
      <c r="A16" t="s">
        <v>30</v>
      </c>
      <c r="B16">
        <v>2018</v>
      </c>
      <c r="C16" t="s">
        <v>38</v>
      </c>
      <c r="D16" s="5">
        <f>464/11600</f>
        <v>0.04</v>
      </c>
    </row>
    <row r="17" spans="1:4" x14ac:dyDescent="0.25">
      <c r="B17">
        <v>2019</v>
      </c>
      <c r="C17" t="s">
        <v>40</v>
      </c>
      <c r="D17" s="5">
        <f>40/12000</f>
        <v>3.3333333333333335E-3</v>
      </c>
    </row>
    <row r="19" spans="1:4" x14ac:dyDescent="0.25">
      <c r="A19" t="s">
        <v>35</v>
      </c>
      <c r="B19" t="s">
        <v>39</v>
      </c>
    </row>
    <row r="22" spans="1:4" x14ac:dyDescent="0.25">
      <c r="A22" s="1" t="s">
        <v>41</v>
      </c>
    </row>
    <row r="24" spans="1:4" x14ac:dyDescent="0.25">
      <c r="A24" s="6" t="s">
        <v>28</v>
      </c>
      <c r="B24" s="6" t="s">
        <v>42</v>
      </c>
    </row>
    <row r="26" spans="1:4" x14ac:dyDescent="0.25">
      <c r="A26" t="s">
        <v>30</v>
      </c>
      <c r="B26">
        <v>2018</v>
      </c>
      <c r="D26" t="s">
        <v>43</v>
      </c>
    </row>
    <row r="27" spans="1:4" x14ac:dyDescent="0.25">
      <c r="B27">
        <v>2019</v>
      </c>
      <c r="D27" t="s">
        <v>44</v>
      </c>
    </row>
    <row r="29" spans="1:4" x14ac:dyDescent="0.25">
      <c r="A29" t="s">
        <v>35</v>
      </c>
      <c r="B29" t="s">
        <v>45</v>
      </c>
    </row>
    <row r="32" spans="1:4" x14ac:dyDescent="0.25">
      <c r="A32" s="1" t="s">
        <v>46</v>
      </c>
    </row>
    <row r="34" spans="1:4" x14ac:dyDescent="0.25">
      <c r="A34" s="6" t="s">
        <v>28</v>
      </c>
      <c r="B34" s="6" t="s">
        <v>47</v>
      </c>
    </row>
    <row r="36" spans="1:4" x14ac:dyDescent="0.25">
      <c r="A36" t="s">
        <v>30</v>
      </c>
      <c r="B36">
        <v>2018</v>
      </c>
      <c r="D36" s="7">
        <v>0.12</v>
      </c>
    </row>
    <row r="37" spans="1:4" x14ac:dyDescent="0.25">
      <c r="B37">
        <v>2019</v>
      </c>
      <c r="D37" s="7">
        <v>0.4</v>
      </c>
    </row>
    <row r="39" spans="1:4" x14ac:dyDescent="0.25">
      <c r="A39" t="s">
        <v>35</v>
      </c>
      <c r="B39" t="s">
        <v>48</v>
      </c>
    </row>
    <row r="42" spans="1:4" x14ac:dyDescent="0.25">
      <c r="A42" s="6" t="s">
        <v>28</v>
      </c>
      <c r="B42" s="6" t="s">
        <v>49</v>
      </c>
    </row>
    <row r="44" spans="1:4" x14ac:dyDescent="0.25">
      <c r="A44" t="s">
        <v>30</v>
      </c>
      <c r="B44">
        <v>2018</v>
      </c>
      <c r="C44" t="s">
        <v>50</v>
      </c>
      <c r="D44" s="3">
        <f>22000/110000</f>
        <v>0.2</v>
      </c>
    </row>
    <row r="45" spans="1:4" x14ac:dyDescent="0.25">
      <c r="B45">
        <v>2019</v>
      </c>
      <c r="C45" t="s">
        <v>51</v>
      </c>
      <c r="D45" s="3">
        <f>39600/132000</f>
        <v>0.3</v>
      </c>
    </row>
    <row r="47" spans="1:4" x14ac:dyDescent="0.25">
      <c r="A47" t="s">
        <v>35</v>
      </c>
      <c r="B47" t="s">
        <v>52</v>
      </c>
    </row>
    <row r="50" spans="1:4" x14ac:dyDescent="0.25">
      <c r="A50" s="6" t="s">
        <v>28</v>
      </c>
      <c r="B50" s="6" t="s">
        <v>53</v>
      </c>
    </row>
    <row r="52" spans="1:4" x14ac:dyDescent="0.25">
      <c r="A52" t="s">
        <v>30</v>
      </c>
      <c r="B52">
        <v>2018</v>
      </c>
      <c r="C52" s="7">
        <v>0.05</v>
      </c>
    </row>
    <row r="53" spans="1:4" x14ac:dyDescent="0.25">
      <c r="B53">
        <v>2019</v>
      </c>
      <c r="C53" s="7">
        <v>0.02</v>
      </c>
    </row>
    <row r="55" spans="1:4" x14ac:dyDescent="0.25">
      <c r="A55" t="s">
        <v>35</v>
      </c>
      <c r="B55" t="s">
        <v>54</v>
      </c>
    </row>
    <row r="58" spans="1:4" x14ac:dyDescent="0.25">
      <c r="A58" s="1" t="s">
        <v>55</v>
      </c>
    </row>
    <row r="60" spans="1:4" x14ac:dyDescent="0.25">
      <c r="A60" s="6" t="s">
        <v>28</v>
      </c>
      <c r="B60" s="6" t="s">
        <v>56</v>
      </c>
    </row>
    <row r="61" spans="1:4" x14ac:dyDescent="0.25">
      <c r="D61" s="8" t="s">
        <v>59</v>
      </c>
    </row>
    <row r="62" spans="1:4" x14ac:dyDescent="0.25">
      <c r="A62" t="s">
        <v>30</v>
      </c>
      <c r="B62">
        <v>2018</v>
      </c>
      <c r="C62" t="s">
        <v>57</v>
      </c>
      <c r="D62" s="2">
        <f>110000/11600</f>
        <v>9.4827586206896548</v>
      </c>
    </row>
    <row r="63" spans="1:4" x14ac:dyDescent="0.25">
      <c r="B63">
        <v>2019</v>
      </c>
      <c r="C63" t="s">
        <v>58</v>
      </c>
      <c r="D63" s="2">
        <f>132000/12000</f>
        <v>11</v>
      </c>
    </row>
    <row r="65" spans="1:4" x14ac:dyDescent="0.25">
      <c r="A65" t="s">
        <v>35</v>
      </c>
      <c r="B65" t="s">
        <v>60</v>
      </c>
    </row>
    <row r="68" spans="1:4" x14ac:dyDescent="0.25">
      <c r="A68" s="6" t="s">
        <v>28</v>
      </c>
      <c r="B68" s="6" t="s">
        <v>61</v>
      </c>
    </row>
    <row r="70" spans="1:4" x14ac:dyDescent="0.25">
      <c r="A70" t="s">
        <v>30</v>
      </c>
      <c r="B70">
        <v>2018</v>
      </c>
      <c r="C70" t="s">
        <v>50</v>
      </c>
      <c r="D70" s="3">
        <f>22000/110000</f>
        <v>0.2</v>
      </c>
    </row>
    <row r="71" spans="1:4" x14ac:dyDescent="0.25">
      <c r="B71">
        <v>2019</v>
      </c>
      <c r="C71" t="s">
        <v>62</v>
      </c>
      <c r="D71" s="3">
        <f>30360/132000</f>
        <v>0.23</v>
      </c>
    </row>
    <row r="73" spans="1:4" x14ac:dyDescent="0.25">
      <c r="A73" t="s">
        <v>35</v>
      </c>
      <c r="B73" t="s">
        <v>63</v>
      </c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7705111C6CE9A4D9A32EDD3CE4225B6" ma:contentTypeVersion="2" ma:contentTypeDescription="Create a new document." ma:contentTypeScope="" ma:versionID="65a55d3207c9bb9e6d7f68b455286c2a">
  <xsd:schema xmlns:xsd="http://www.w3.org/2001/XMLSchema" xmlns:xs="http://www.w3.org/2001/XMLSchema" xmlns:p="http://schemas.microsoft.com/office/2006/metadata/properties" xmlns:ns2="894abf72-65ba-408b-9569-bc5346983487" targetNamespace="http://schemas.microsoft.com/office/2006/metadata/properties" ma:root="true" ma:fieldsID="82607859529cf660e07889a740458c09" ns2:_="">
    <xsd:import namespace="894abf72-65ba-408b-9569-bc534698348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94abf72-65ba-408b-9569-bc534698348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CD039E0-6C8C-48EF-8386-8BB5DDF3F7B0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EB8EF8EB-80A8-4687-BD1F-47BB69ADD26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69DE02B-EDC6-4F7E-AF97-A38CFFA5F22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94abf72-65ba-408b-9569-bc534698348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E1</vt:lpstr>
      <vt:lpstr>E2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Sunanda Abeykoon</dc:creator>
  <cp:lastModifiedBy>Amali</cp:lastModifiedBy>
  <dcterms:created xsi:type="dcterms:W3CDTF">2021-01-10T07:58:52Z</dcterms:created>
  <dcterms:modified xsi:type="dcterms:W3CDTF">2022-11-16T10:48:41Z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0x01010087705111C6CE9A4D9A32EDD3CE4225B6</vt:lpwstr>
  </property>
</Properties>
</file>