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Tutes\Professional\New 2021\CA\Hybrid\SL\ABR\Set 01\Final\"/>
    </mc:Choice>
  </mc:AlternateContent>
  <bookViews>
    <workbookView xWindow="-105" yWindow="-105" windowWidth="16665" windowHeight="8865" tabRatio="967"/>
  </bookViews>
  <sheets>
    <sheet name="1. Current tax" sheetId="1" r:id="rId1"/>
    <sheet name="2.1 DT concept-DTL" sheetId="2" r:id="rId2"/>
    <sheet name="2.2 DT concept-DTA" sheetId="4" r:id="rId3"/>
    <sheet name="2.3 DT concept-DTA" sheetId="5" r:id="rId4"/>
    <sheet name="3. Q1 pg 17" sheetId="6" r:id="rId5"/>
    <sheet name="4. Tax losses" sheetId="7" r:id="rId6"/>
    <sheet name="5.Q2 pg 17" sheetId="8" r:id="rId7"/>
    <sheet name="6. DT on IP" sheetId="11" r:id="rId8"/>
    <sheet name="7. DT on revlauations PPE" sheetId="12" r:id="rId9"/>
    <sheet name="8.Effective tax rate recon" sheetId="10" r:id="rId10"/>
    <sheet name="Dec 2013 Q2 - pg20" sheetId="13" r:id="rId11"/>
    <sheet name="Q1 pg 20" sheetId="1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2" l="1"/>
  <c r="E36" i="2"/>
  <c r="G38" i="2"/>
  <c r="C38" i="2"/>
  <c r="D11" i="13"/>
  <c r="D9" i="13"/>
  <c r="D6" i="13"/>
  <c r="D5" i="13"/>
  <c r="C5" i="13"/>
  <c r="D7" i="13"/>
  <c r="D4" i="13"/>
  <c r="F31" i="12"/>
  <c r="C72" i="12"/>
  <c r="D72" i="12"/>
  <c r="E72" i="12"/>
  <c r="F72" i="12"/>
  <c r="F77" i="12"/>
  <c r="C57" i="12"/>
  <c r="C66" i="12"/>
  <c r="D57" i="12"/>
  <c r="D66" i="12"/>
  <c r="E57" i="12"/>
  <c r="E66" i="12"/>
  <c r="F57" i="12"/>
  <c r="F66" i="12"/>
  <c r="C11" i="12"/>
  <c r="C12" i="12"/>
  <c r="C14" i="12"/>
  <c r="D11" i="12"/>
  <c r="D12" i="12"/>
  <c r="D14" i="12"/>
  <c r="E11" i="12"/>
  <c r="E12" i="12"/>
  <c r="E14" i="12"/>
  <c r="F11" i="12"/>
  <c r="F12" i="12"/>
  <c r="F14" i="12"/>
  <c r="F65" i="12"/>
  <c r="F67" i="12"/>
  <c r="F74" i="12"/>
  <c r="E65" i="12"/>
  <c r="E67" i="12"/>
  <c r="E74" i="12"/>
  <c r="F76" i="12"/>
  <c r="D65" i="12"/>
  <c r="D67" i="12"/>
  <c r="D74" i="12"/>
  <c r="E76" i="12"/>
  <c r="C65" i="12"/>
  <c r="C67" i="12"/>
  <c r="C74" i="12"/>
  <c r="D76" i="12"/>
  <c r="D31" i="12"/>
  <c r="D77" i="12"/>
  <c r="D78" i="12"/>
  <c r="D17" i="8"/>
  <c r="H9" i="8"/>
  <c r="C5" i="8"/>
  <c r="D5" i="8"/>
  <c r="B35" i="7"/>
  <c r="B39" i="7"/>
  <c r="B41" i="7"/>
  <c r="B43" i="7"/>
  <c r="B13" i="7"/>
  <c r="C9" i="7"/>
  <c r="C19" i="7"/>
  <c r="C21" i="7"/>
  <c r="C23" i="7"/>
  <c r="C24" i="7"/>
  <c r="B9" i="7"/>
  <c r="B19" i="7"/>
  <c r="B24" i="7"/>
  <c r="C25" i="7"/>
  <c r="C26" i="7"/>
  <c r="B27" i="7"/>
  <c r="C27" i="7"/>
  <c r="C28" i="7"/>
  <c r="H7" i="6"/>
  <c r="D13" i="6"/>
  <c r="D15" i="5"/>
  <c r="E15" i="5"/>
  <c r="E16" i="5"/>
  <c r="E17" i="5"/>
  <c r="E27" i="5"/>
  <c r="E29" i="5"/>
  <c r="C10" i="5"/>
  <c r="D7" i="5"/>
  <c r="D10" i="5"/>
  <c r="E7" i="5"/>
  <c r="E9" i="5"/>
  <c r="E31" i="5"/>
  <c r="E32" i="5"/>
  <c r="C33" i="5"/>
  <c r="D33" i="5"/>
  <c r="E33" i="5"/>
  <c r="E34" i="5"/>
  <c r="E20" i="5"/>
  <c r="E10" i="5"/>
  <c r="E47" i="5"/>
  <c r="E46" i="5"/>
  <c r="E48" i="5"/>
  <c r="C53" i="5"/>
  <c r="D53" i="5"/>
  <c r="E53" i="5"/>
  <c r="E55" i="5"/>
  <c r="D46" i="5"/>
  <c r="D47" i="5"/>
  <c r="D48" i="5"/>
  <c r="D55" i="5"/>
  <c r="E57" i="5"/>
  <c r="E21" i="5"/>
  <c r="E22" i="5"/>
  <c r="E24" i="5"/>
  <c r="C16" i="5"/>
  <c r="C17" i="5"/>
  <c r="C27" i="5"/>
  <c r="C29" i="5"/>
  <c r="C31" i="5"/>
  <c r="C32" i="5"/>
  <c r="C34" i="5"/>
  <c r="C20" i="5"/>
  <c r="C46" i="5"/>
  <c r="C47" i="5"/>
  <c r="C48" i="5"/>
  <c r="C55" i="5"/>
  <c r="C57" i="5"/>
  <c r="C21" i="5"/>
  <c r="C22" i="5"/>
  <c r="C24" i="5"/>
  <c r="J49" i="5"/>
  <c r="D57" i="5"/>
  <c r="D21" i="5"/>
  <c r="C12" i="4"/>
  <c r="C13" i="4"/>
  <c r="C23" i="4"/>
  <c r="C12" i="2"/>
  <c r="C13" i="2"/>
  <c r="C23" i="2"/>
  <c r="C25" i="2"/>
  <c r="C27" i="2"/>
  <c r="C28" i="2"/>
  <c r="C29" i="2"/>
  <c r="C30" i="2"/>
  <c r="C27" i="4"/>
  <c r="C43" i="4"/>
  <c r="C42" i="4"/>
  <c r="D12" i="4"/>
  <c r="D42" i="4"/>
  <c r="B9" i="1"/>
  <c r="B14" i="1"/>
  <c r="B16" i="1"/>
  <c r="F5" i="1"/>
  <c r="F10" i="1"/>
  <c r="F13" i="1"/>
  <c r="F15" i="1"/>
  <c r="F20" i="1"/>
  <c r="F22" i="1"/>
  <c r="B17" i="1"/>
  <c r="C12" i="10"/>
  <c r="D12" i="10"/>
  <c r="E12" i="10"/>
  <c r="E15" i="10"/>
  <c r="E24" i="10"/>
  <c r="E54" i="10"/>
  <c r="C55" i="10"/>
  <c r="D55" i="10"/>
  <c r="E55" i="10"/>
  <c r="E56" i="10"/>
  <c r="E27" i="10"/>
  <c r="E57" i="10"/>
  <c r="E30" i="10"/>
  <c r="E58" i="10"/>
  <c r="E59" i="10"/>
  <c r="E61" i="10"/>
  <c r="D15" i="10"/>
  <c r="D24" i="10"/>
  <c r="D54" i="10"/>
  <c r="D56" i="10"/>
  <c r="D27" i="10"/>
  <c r="D57" i="10"/>
  <c r="D59" i="10"/>
  <c r="D61" i="10"/>
  <c r="C15" i="10"/>
  <c r="C24" i="10"/>
  <c r="C54" i="10"/>
  <c r="C56" i="10"/>
  <c r="C59" i="10"/>
  <c r="C61" i="10"/>
  <c r="D20" i="12"/>
  <c r="D21" i="12"/>
  <c r="D52" i="12"/>
  <c r="D54" i="12"/>
  <c r="D58" i="12"/>
  <c r="C59" i="12"/>
  <c r="D59" i="12"/>
  <c r="D60" i="12"/>
  <c r="D24" i="12"/>
  <c r="D25" i="12"/>
  <c r="D26" i="12"/>
  <c r="D18" i="11"/>
  <c r="D19" i="11"/>
  <c r="D29" i="11"/>
  <c r="D33" i="11"/>
  <c r="D34" i="11"/>
  <c r="C35" i="11"/>
  <c r="D35" i="11"/>
  <c r="D36" i="11"/>
  <c r="C39" i="11"/>
  <c r="D39" i="11"/>
  <c r="D40" i="11"/>
  <c r="D42" i="11"/>
  <c r="D22" i="11"/>
  <c r="C12" i="11"/>
  <c r="C46" i="11"/>
  <c r="C47" i="11"/>
  <c r="D47" i="11"/>
  <c r="D9" i="11"/>
  <c r="D12" i="11"/>
  <c r="D46" i="11"/>
  <c r="D48" i="11"/>
  <c r="C53" i="11"/>
  <c r="D53" i="11"/>
  <c r="D55" i="11"/>
  <c r="C48" i="11"/>
  <c r="C55" i="11"/>
  <c r="D57" i="11"/>
  <c r="D23" i="11"/>
  <c r="D24" i="11"/>
  <c r="D26" i="11"/>
  <c r="C19" i="11"/>
  <c r="C29" i="11"/>
  <c r="C34" i="11"/>
  <c r="C36" i="11"/>
  <c r="C40" i="11"/>
  <c r="C42" i="11"/>
  <c r="C22" i="11"/>
  <c r="C57" i="11"/>
  <c r="C23" i="11"/>
  <c r="C24" i="11"/>
  <c r="C26" i="11"/>
  <c r="H8" i="8"/>
  <c r="C33" i="7"/>
  <c r="C35" i="7"/>
  <c r="C39" i="7"/>
  <c r="C41" i="7"/>
  <c r="C43" i="7"/>
  <c r="C13" i="7"/>
  <c r="J8" i="6"/>
  <c r="J11" i="6"/>
  <c r="H11" i="6"/>
  <c r="H10" i="6"/>
  <c r="J12" i="6"/>
  <c r="C43" i="2"/>
  <c r="C42" i="2"/>
  <c r="C44" i="2"/>
  <c r="C49" i="2"/>
  <c r="C51" i="2"/>
  <c r="C53" i="2"/>
  <c r="C17" i="2"/>
  <c r="D27" i="2"/>
  <c r="D43" i="2"/>
  <c r="D12" i="2"/>
  <c r="D42" i="2"/>
  <c r="D44" i="2"/>
  <c r="D49" i="2"/>
  <c r="D51" i="2"/>
  <c r="D53" i="2"/>
  <c r="D17" i="2"/>
  <c r="E27" i="2"/>
  <c r="E43" i="2"/>
  <c r="E12" i="2"/>
  <c r="E42" i="2"/>
  <c r="E44" i="2"/>
  <c r="E49" i="2"/>
  <c r="E51" i="2"/>
  <c r="E53" i="2"/>
  <c r="E17" i="2"/>
  <c r="F27" i="2"/>
  <c r="F43" i="2"/>
  <c r="F12" i="2"/>
  <c r="F42" i="2"/>
  <c r="F44" i="2"/>
  <c r="F49" i="2"/>
  <c r="F51" i="2"/>
  <c r="F53" i="2"/>
  <c r="F17" i="2"/>
  <c r="G43" i="2"/>
  <c r="G12" i="2"/>
  <c r="G42" i="2"/>
  <c r="G44" i="2"/>
  <c r="G49" i="2"/>
  <c r="G51" i="2"/>
  <c r="G53" i="2"/>
  <c r="G17" i="2"/>
  <c r="F47" i="12"/>
  <c r="E47" i="12"/>
  <c r="D47" i="12"/>
  <c r="C47" i="12"/>
  <c r="C20" i="12"/>
  <c r="C21" i="12"/>
  <c r="C52" i="12"/>
  <c r="C54" i="12"/>
  <c r="C58" i="12"/>
  <c r="C60" i="12"/>
  <c r="C24" i="12"/>
  <c r="C76" i="12"/>
  <c r="C31" i="12"/>
  <c r="C77" i="12"/>
  <c r="C78" i="12"/>
  <c r="C25" i="12"/>
  <c r="C26" i="12"/>
  <c r="C28" i="12"/>
  <c r="C44" i="12"/>
  <c r="C32" i="12"/>
  <c r="C43" i="12"/>
  <c r="D32" i="12"/>
  <c r="D43" i="12"/>
  <c r="E31" i="12"/>
  <c r="E77" i="12"/>
  <c r="E32" i="12"/>
  <c r="E43" i="12"/>
  <c r="F32" i="12"/>
  <c r="F43" i="12"/>
  <c r="E59" i="12"/>
  <c r="F59" i="12"/>
  <c r="A54" i="12"/>
  <c r="I20" i="4"/>
  <c r="H13" i="2"/>
  <c r="H23" i="2"/>
  <c r="H28" i="2"/>
  <c r="D29" i="2"/>
  <c r="E29" i="2"/>
  <c r="F29" i="2"/>
  <c r="G29" i="2"/>
  <c r="H29" i="2"/>
  <c r="H30" i="2"/>
  <c r="H16" i="2"/>
  <c r="H18" i="2"/>
  <c r="H20" i="2"/>
  <c r="F18" i="11"/>
  <c r="F19" i="11"/>
  <c r="F29" i="11"/>
  <c r="E18" i="11"/>
  <c r="E19" i="11"/>
  <c r="E29" i="11"/>
  <c r="E53" i="11"/>
  <c r="F53" i="11"/>
  <c r="E35" i="11"/>
  <c r="F35" i="11"/>
  <c r="A33" i="11"/>
  <c r="E9" i="11"/>
  <c r="E12" i="11"/>
  <c r="E46" i="11"/>
  <c r="D15" i="8"/>
  <c r="D13" i="8"/>
  <c r="D12" i="8"/>
  <c r="D11" i="8"/>
  <c r="D7" i="8"/>
  <c r="D4" i="8"/>
  <c r="C12" i="8"/>
  <c r="C11" i="8"/>
  <c r="C7" i="8"/>
  <c r="C4" i="8"/>
  <c r="H37" i="8"/>
  <c r="H38" i="8"/>
  <c r="C14" i="8"/>
  <c r="D14" i="8"/>
  <c r="H33" i="8"/>
  <c r="C10" i="8"/>
  <c r="D10" i="8"/>
  <c r="H27" i="8"/>
  <c r="C9" i="8"/>
  <c r="D9" i="8"/>
  <c r="H21" i="8"/>
  <c r="H22" i="8"/>
  <c r="C8" i="8"/>
  <c r="D8" i="8"/>
  <c r="H13" i="8"/>
  <c r="H14" i="8"/>
  <c r="C6" i="8"/>
  <c r="D6" i="8"/>
  <c r="H4" i="8"/>
  <c r="C45" i="10"/>
  <c r="D45" i="10"/>
  <c r="E45" i="10"/>
  <c r="C32" i="10"/>
  <c r="D32" i="10"/>
  <c r="E32" i="10"/>
  <c r="C29" i="10"/>
  <c r="C39" i="10"/>
  <c r="C26" i="10"/>
  <c r="D27" i="7"/>
  <c r="D23" i="7"/>
  <c r="D21" i="7"/>
  <c r="B12" i="7"/>
  <c r="D7" i="7"/>
  <c r="D15" i="6"/>
  <c r="D11" i="6"/>
  <c r="D9" i="6"/>
  <c r="D8" i="6"/>
  <c r="D7" i="6"/>
  <c r="D6" i="6"/>
  <c r="D5" i="6"/>
  <c r="D4" i="6"/>
  <c r="G47" i="5"/>
  <c r="F47" i="5"/>
  <c r="G46" i="5"/>
  <c r="F46" i="5"/>
  <c r="G31" i="5"/>
  <c r="F31" i="5"/>
  <c r="D31" i="5"/>
  <c r="G16" i="5"/>
  <c r="G29" i="5"/>
  <c r="F16" i="5"/>
  <c r="F29" i="5"/>
  <c r="D16" i="5"/>
  <c r="F53" i="5"/>
  <c r="G53" i="5"/>
  <c r="C39" i="5"/>
  <c r="D39" i="5"/>
  <c r="E39" i="5"/>
  <c r="F39" i="5"/>
  <c r="G39" i="5"/>
  <c r="H39" i="5"/>
  <c r="F33" i="5"/>
  <c r="G33" i="5"/>
  <c r="G25" i="4"/>
  <c r="D11" i="4"/>
  <c r="C49" i="4"/>
  <c r="D49" i="4"/>
  <c r="E49" i="4"/>
  <c r="F49" i="4"/>
  <c r="G49" i="4"/>
  <c r="C35" i="4"/>
  <c r="D35" i="4"/>
  <c r="E35" i="4"/>
  <c r="F35" i="4"/>
  <c r="G35" i="4"/>
  <c r="H35" i="4"/>
  <c r="C29" i="4"/>
  <c r="D29" i="4"/>
  <c r="E29" i="4"/>
  <c r="F29" i="4"/>
  <c r="G29" i="4"/>
  <c r="C25" i="4"/>
  <c r="C35" i="2"/>
  <c r="D35" i="2"/>
  <c r="E35" i="2"/>
  <c r="F35" i="2"/>
  <c r="G35" i="2"/>
  <c r="H35" i="2"/>
  <c r="I35" i="2"/>
  <c r="I11" i="2"/>
  <c r="B14" i="7"/>
  <c r="B16" i="7"/>
  <c r="E11" i="4"/>
  <c r="F11" i="4"/>
  <c r="G11" i="4"/>
  <c r="C34" i="2"/>
  <c r="C36" i="2"/>
  <c r="F33" i="11"/>
  <c r="F9" i="11"/>
  <c r="E33" i="11"/>
  <c r="E34" i="11"/>
  <c r="E36" i="11"/>
  <c r="D19" i="8"/>
  <c r="D21" i="8"/>
  <c r="C38" i="10"/>
  <c r="C40" i="10"/>
  <c r="C47" i="10"/>
  <c r="D26" i="10"/>
  <c r="E26" i="10"/>
  <c r="D29" i="10"/>
  <c r="E29" i="10"/>
  <c r="B26" i="7"/>
  <c r="C38" i="5"/>
  <c r="D29" i="5"/>
  <c r="H16" i="5"/>
  <c r="C44" i="4"/>
  <c r="C51" i="4"/>
  <c r="D27" i="4"/>
  <c r="H34" i="2"/>
  <c r="H36" i="2"/>
  <c r="H38" i="2"/>
  <c r="D25" i="2"/>
  <c r="E25" i="2"/>
  <c r="F25" i="2"/>
  <c r="G25" i="2"/>
  <c r="I25" i="2"/>
  <c r="B18" i="1"/>
  <c r="C28" i="4"/>
  <c r="C30" i="4"/>
  <c r="C53" i="4"/>
  <c r="C17" i="4"/>
  <c r="C39" i="12"/>
  <c r="H29" i="5"/>
  <c r="E27" i="4"/>
  <c r="F27" i="4"/>
  <c r="H27" i="4"/>
  <c r="H11" i="4"/>
  <c r="C60" i="2"/>
  <c r="E39" i="11"/>
  <c r="F11" i="11"/>
  <c r="E47" i="11"/>
  <c r="C31" i="10"/>
  <c r="C33" i="10"/>
  <c r="D38" i="10"/>
  <c r="E38" i="10"/>
  <c r="D39" i="10"/>
  <c r="E39" i="10"/>
  <c r="C49" i="10"/>
  <c r="C19" i="10"/>
  <c r="C64" i="5"/>
  <c r="E38" i="5"/>
  <c r="F15" i="5"/>
  <c r="H31" i="5"/>
  <c r="D17" i="5"/>
  <c r="D27" i="5"/>
  <c r="C40" i="5"/>
  <c r="D25" i="4"/>
  <c r="D13" i="4"/>
  <c r="D23" i="4"/>
  <c r="D43" i="4"/>
  <c r="I27" i="2"/>
  <c r="D13" i="2"/>
  <c r="D23" i="2"/>
  <c r="D34" i="2"/>
  <c r="C34" i="4"/>
  <c r="C36" i="4"/>
  <c r="C38" i="4"/>
  <c r="C60" i="4"/>
  <c r="D39" i="12"/>
  <c r="C63" i="2"/>
  <c r="F39" i="11"/>
  <c r="E40" i="11"/>
  <c r="E42" i="11"/>
  <c r="E22" i="11"/>
  <c r="F12" i="11"/>
  <c r="F46" i="11"/>
  <c r="F38" i="11"/>
  <c r="E48" i="11"/>
  <c r="E55" i="11"/>
  <c r="E57" i="11"/>
  <c r="E23" i="11"/>
  <c r="E40" i="10"/>
  <c r="E47" i="10"/>
  <c r="D31" i="10"/>
  <c r="E31" i="10"/>
  <c r="D40" i="10"/>
  <c r="D47" i="10"/>
  <c r="C18" i="10"/>
  <c r="D19" i="7"/>
  <c r="D38" i="5"/>
  <c r="D32" i="5"/>
  <c r="F17" i="5"/>
  <c r="F27" i="5"/>
  <c r="G15" i="5"/>
  <c r="G17" i="5"/>
  <c r="G27" i="5"/>
  <c r="H15" i="5"/>
  <c r="H17" i="5"/>
  <c r="E40" i="5"/>
  <c r="C42" i="5"/>
  <c r="C67" i="5"/>
  <c r="D64" i="5"/>
  <c r="E42" i="4"/>
  <c r="E25" i="4"/>
  <c r="C63" i="4"/>
  <c r="C16" i="4"/>
  <c r="E43" i="4"/>
  <c r="D44" i="4"/>
  <c r="D51" i="4"/>
  <c r="D60" i="4"/>
  <c r="D34" i="4"/>
  <c r="D28" i="4"/>
  <c r="F12" i="4"/>
  <c r="F25" i="4"/>
  <c r="E13" i="4"/>
  <c r="E23" i="4"/>
  <c r="D36" i="2"/>
  <c r="C16" i="2"/>
  <c r="C18" i="2"/>
  <c r="C20" i="2"/>
  <c r="D28" i="2"/>
  <c r="E13" i="2"/>
  <c r="E23" i="2"/>
  <c r="E24" i="11"/>
  <c r="D60" i="2"/>
  <c r="F34" i="11"/>
  <c r="F36" i="11"/>
  <c r="F40" i="11"/>
  <c r="F48" i="11"/>
  <c r="F55" i="11"/>
  <c r="F57" i="11"/>
  <c r="F23" i="11"/>
  <c r="E49" i="10"/>
  <c r="E19" i="10"/>
  <c r="E33" i="10"/>
  <c r="E18" i="10"/>
  <c r="E20" i="10"/>
  <c r="D33" i="10"/>
  <c r="C20" i="10"/>
  <c r="D49" i="10"/>
  <c r="D19" i="10"/>
  <c r="D24" i="7"/>
  <c r="D26" i="7"/>
  <c r="D28" i="7"/>
  <c r="C12" i="7"/>
  <c r="E64" i="5"/>
  <c r="E42" i="5"/>
  <c r="E67" i="5"/>
  <c r="G32" i="5"/>
  <c r="G34" i="5"/>
  <c r="G38" i="5"/>
  <c r="G40" i="5"/>
  <c r="F38" i="5"/>
  <c r="F40" i="5"/>
  <c r="F32" i="5"/>
  <c r="F34" i="5"/>
  <c r="H27" i="5"/>
  <c r="D34" i="5"/>
  <c r="H32" i="5"/>
  <c r="D40" i="5"/>
  <c r="H25" i="4"/>
  <c r="D36" i="4"/>
  <c r="E34" i="4"/>
  <c r="E36" i="4"/>
  <c r="E28" i="4"/>
  <c r="E30" i="4"/>
  <c r="G13" i="4"/>
  <c r="G23" i="4"/>
  <c r="F13" i="4"/>
  <c r="F23" i="4"/>
  <c r="F42" i="4"/>
  <c r="G42" i="4"/>
  <c r="D30" i="4"/>
  <c r="D53" i="4"/>
  <c r="D17" i="4"/>
  <c r="E44" i="4"/>
  <c r="E51" i="4"/>
  <c r="E60" i="4"/>
  <c r="F43" i="4"/>
  <c r="C18" i="4"/>
  <c r="C20" i="4"/>
  <c r="H12" i="4"/>
  <c r="H13" i="4"/>
  <c r="E28" i="2"/>
  <c r="E30" i="2"/>
  <c r="E63" i="2"/>
  <c r="E34" i="2"/>
  <c r="D30" i="2"/>
  <c r="F13" i="2"/>
  <c r="F23" i="2"/>
  <c r="C34" i="12"/>
  <c r="D38" i="2"/>
  <c r="D63" i="2"/>
  <c r="E60" i="2"/>
  <c r="F42" i="11"/>
  <c r="F22" i="11"/>
  <c r="F24" i="11"/>
  <c r="D18" i="10"/>
  <c r="C14" i="7"/>
  <c r="C16" i="7"/>
  <c r="D12" i="7"/>
  <c r="D14" i="7"/>
  <c r="D8" i="7"/>
  <c r="D9" i="7"/>
  <c r="D67" i="5"/>
  <c r="D42" i="5"/>
  <c r="D20" i="5"/>
  <c r="H34" i="5"/>
  <c r="F42" i="5"/>
  <c r="F67" i="5"/>
  <c r="F20" i="5"/>
  <c r="F22" i="5"/>
  <c r="F24" i="5"/>
  <c r="G67" i="5"/>
  <c r="G42" i="5"/>
  <c r="G20" i="5"/>
  <c r="G22" i="5"/>
  <c r="G24" i="5"/>
  <c r="F48" i="5"/>
  <c r="F55" i="5"/>
  <c r="F64" i="5"/>
  <c r="G48" i="5"/>
  <c r="G55" i="5"/>
  <c r="G64" i="5"/>
  <c r="H38" i="5"/>
  <c r="H40" i="5"/>
  <c r="D63" i="4"/>
  <c r="D16" i="4"/>
  <c r="D38" i="4"/>
  <c r="E53" i="4"/>
  <c r="E17" i="4"/>
  <c r="F34" i="4"/>
  <c r="F28" i="4"/>
  <c r="H23" i="4"/>
  <c r="G28" i="4"/>
  <c r="G30" i="4"/>
  <c r="G34" i="4"/>
  <c r="G36" i="4"/>
  <c r="E63" i="4"/>
  <c r="E16" i="4"/>
  <c r="E38" i="4"/>
  <c r="G43" i="4"/>
  <c r="G44" i="4"/>
  <c r="G51" i="4"/>
  <c r="F44" i="4"/>
  <c r="F51" i="4"/>
  <c r="E16" i="2"/>
  <c r="E18" i="2"/>
  <c r="E20" i="2"/>
  <c r="G60" i="2"/>
  <c r="F28" i="2"/>
  <c r="F30" i="2"/>
  <c r="F63" i="2"/>
  <c r="F34" i="2"/>
  <c r="F36" i="2"/>
  <c r="D16" i="2"/>
  <c r="D18" i="2"/>
  <c r="D20" i="2"/>
  <c r="E38" i="2"/>
  <c r="G13" i="2"/>
  <c r="G23" i="2"/>
  <c r="I12" i="2"/>
  <c r="I13" i="2"/>
  <c r="E18" i="4"/>
  <c r="E20" i="4"/>
  <c r="D28" i="12"/>
  <c r="E20" i="12"/>
  <c r="E54" i="12"/>
  <c r="F20" i="12"/>
  <c r="F54" i="12"/>
  <c r="E39" i="12"/>
  <c r="F60" i="2"/>
  <c r="D20" i="10"/>
  <c r="F57" i="5"/>
  <c r="G57" i="5"/>
  <c r="H42" i="5"/>
  <c r="D22" i="5"/>
  <c r="D24" i="5"/>
  <c r="H20" i="5"/>
  <c r="H22" i="5"/>
  <c r="H24" i="5"/>
  <c r="G53" i="4"/>
  <c r="G60" i="4"/>
  <c r="G63" i="4"/>
  <c r="G16" i="4"/>
  <c r="G18" i="4"/>
  <c r="G20" i="4"/>
  <c r="G38" i="4"/>
  <c r="F30" i="4"/>
  <c r="H28" i="4"/>
  <c r="F36" i="4"/>
  <c r="H34" i="4"/>
  <c r="H36" i="4"/>
  <c r="F53" i="4"/>
  <c r="F17" i="4"/>
  <c r="F60" i="4"/>
  <c r="D18" i="4"/>
  <c r="D20" i="4"/>
  <c r="F16" i="2"/>
  <c r="F18" i="2"/>
  <c r="F20" i="2"/>
  <c r="F38" i="2"/>
  <c r="G28" i="2"/>
  <c r="G34" i="2"/>
  <c r="I23" i="2"/>
  <c r="I28" i="2"/>
  <c r="D34" i="12"/>
  <c r="D44" i="12"/>
  <c r="E21" i="12"/>
  <c r="E52" i="12"/>
  <c r="E58" i="12"/>
  <c r="E60" i="12"/>
  <c r="E24" i="12"/>
  <c r="E78" i="12"/>
  <c r="E25" i="12"/>
  <c r="E26" i="12"/>
  <c r="E28" i="12"/>
  <c r="E44" i="12"/>
  <c r="F21" i="12"/>
  <c r="F52" i="12"/>
  <c r="F58" i="12"/>
  <c r="F60" i="12"/>
  <c r="F24" i="12"/>
  <c r="F78" i="12"/>
  <c r="F25" i="12"/>
  <c r="F26" i="12"/>
  <c r="F28" i="12"/>
  <c r="F44" i="12"/>
  <c r="I30" i="2"/>
  <c r="G63" i="2"/>
  <c r="F63" i="4"/>
  <c r="F16" i="4"/>
  <c r="F38" i="4"/>
  <c r="H30" i="4"/>
  <c r="H38" i="4"/>
  <c r="G16" i="2"/>
  <c r="G36" i="2"/>
  <c r="I34" i="2"/>
  <c r="I36" i="2"/>
  <c r="I38" i="2"/>
  <c r="F39" i="12"/>
  <c r="E34" i="12"/>
  <c r="F18" i="4"/>
  <c r="F20" i="4"/>
  <c r="H16" i="4"/>
  <c r="H18" i="4"/>
  <c r="H20" i="4"/>
  <c r="I16" i="2"/>
  <c r="I18" i="2"/>
  <c r="I20" i="2"/>
  <c r="G18" i="2"/>
  <c r="G20" i="2"/>
  <c r="F34" i="12"/>
</calcChain>
</file>

<file path=xl/sharedStrings.xml><?xml version="1.0" encoding="utf-8"?>
<sst xmlns="http://schemas.openxmlformats.org/spreadsheetml/2006/main" count="664" uniqueCount="210">
  <si>
    <t>1. Current tax</t>
  </si>
  <si>
    <t>Statement of Profit or Loss</t>
  </si>
  <si>
    <t xml:space="preserve">For the Year Ended 31 December </t>
  </si>
  <si>
    <t>2020</t>
  </si>
  <si>
    <t>Tax calculations</t>
  </si>
  <si>
    <t>Rs.‘000s</t>
  </si>
  <si>
    <t>PBT</t>
  </si>
  <si>
    <t>Add: Disallowed expenses</t>
  </si>
  <si>
    <t xml:space="preserve">Revenue    </t>
  </si>
  <si>
    <t xml:space="preserve">Cost of Sales  </t>
  </si>
  <si>
    <t>Less: Allowed expenses</t>
  </si>
  <si>
    <t xml:space="preserve">Gross Profit   </t>
  </si>
  <si>
    <t>Other income</t>
  </si>
  <si>
    <t>Assessable income</t>
  </si>
  <si>
    <t xml:space="preserve">Other Operating Expenses  </t>
  </si>
  <si>
    <t>Less: Tax losses</t>
  </si>
  <si>
    <t>Marketing, Selling and Distribution Expenses</t>
  </si>
  <si>
    <t>Less: Qualifying payments</t>
  </si>
  <si>
    <t xml:space="preserve">Administrative Expenses   </t>
  </si>
  <si>
    <t>Taxable income</t>
  </si>
  <si>
    <t xml:space="preserve">Profit from Operating Activities </t>
  </si>
  <si>
    <t>Tax rate</t>
  </si>
  <si>
    <t xml:space="preserve">Finance Expenses   </t>
  </si>
  <si>
    <t>Tax expense for the year</t>
  </si>
  <si>
    <t xml:space="preserve">Profit Before Taxation  </t>
  </si>
  <si>
    <t xml:space="preserve">Income Tax Expense  </t>
  </si>
  <si>
    <t>Under / (over) provision for the previous year</t>
  </si>
  <si>
    <t xml:space="preserve">Profit for the Year </t>
  </si>
  <si>
    <t>Amount provided for in the previous year</t>
  </si>
  <si>
    <t>Actual amount paid to settle prior year tax liability</t>
  </si>
  <si>
    <t>Current tax expense for the year</t>
  </si>
  <si>
    <t>2.1 DT concept-DTL</t>
  </si>
  <si>
    <t>Asset</t>
  </si>
  <si>
    <t>Machinery</t>
  </si>
  <si>
    <t>Cost</t>
  </si>
  <si>
    <t>Useful life</t>
  </si>
  <si>
    <t>years</t>
  </si>
  <si>
    <t>Depreciation allowance rate for tax purposes</t>
  </si>
  <si>
    <t>p.a.</t>
  </si>
  <si>
    <t>4 years</t>
  </si>
  <si>
    <t>Income tax rate</t>
  </si>
  <si>
    <t>P&amp;L</t>
  </si>
  <si>
    <t>Item</t>
  </si>
  <si>
    <t>Year 1</t>
  </si>
  <si>
    <t>Year 2</t>
  </si>
  <si>
    <t>Year 3</t>
  </si>
  <si>
    <t>Year 4</t>
  </si>
  <si>
    <t>Year 5</t>
  </si>
  <si>
    <t>Year 6</t>
  </si>
  <si>
    <t>Total</t>
  </si>
  <si>
    <t>Gross profit</t>
  </si>
  <si>
    <t>Depreciation</t>
  </si>
  <si>
    <t>Tax expense</t>
  </si>
  <si>
    <t xml:space="preserve">   - Current tax</t>
  </si>
  <si>
    <t xml:space="preserve">   - Deferred tax</t>
  </si>
  <si>
    <t>Total tax expense</t>
  </si>
  <si>
    <t>Effective tax rate</t>
  </si>
  <si>
    <t>Income tax calculation</t>
  </si>
  <si>
    <t>Reference</t>
  </si>
  <si>
    <t>Accounting depreciation</t>
  </si>
  <si>
    <t>Tax Depreciation allowance</t>
  </si>
  <si>
    <t>Taxable profits</t>
  </si>
  <si>
    <t>Current tax expense</t>
  </si>
  <si>
    <t>A</t>
  </si>
  <si>
    <t>If tax is paid based on accounting profits</t>
  </si>
  <si>
    <t>Tax on accounting profits</t>
  </si>
  <si>
    <t>B</t>
  </si>
  <si>
    <t>Gap between current tax expense and tax on accounting profits</t>
  </si>
  <si>
    <t>C = A - B</t>
  </si>
  <si>
    <t>Deferred tax calculation</t>
  </si>
  <si>
    <t>Carrying amount</t>
  </si>
  <si>
    <t>D</t>
  </si>
  <si>
    <t>Tax base</t>
  </si>
  <si>
    <t>E</t>
  </si>
  <si>
    <t>Temporary difference</t>
  </si>
  <si>
    <t>F = E -D</t>
  </si>
  <si>
    <t>If, CA &gt; TB then it’s a TAXABLE T/D</t>
  </si>
  <si>
    <t>Taxable T/D</t>
  </si>
  <si>
    <t>If, CA &lt; TB then it’s a DEDUCTIBLE T/D</t>
  </si>
  <si>
    <t>G</t>
  </si>
  <si>
    <t>Deferred tax asset / (liability) - Year end balance</t>
  </si>
  <si>
    <t>H = F x G</t>
  </si>
  <si>
    <t>Change in DTA / (DTL) - Reversal / (charge) to P&amp;L</t>
  </si>
  <si>
    <t>Statement of financial position</t>
  </si>
  <si>
    <t>Non Current Liabilities</t>
  </si>
  <si>
    <t>Deferred tax liabilities</t>
  </si>
  <si>
    <t>H</t>
  </si>
  <si>
    <t>Current liabilities</t>
  </si>
  <si>
    <t>Current tax payable</t>
  </si>
  <si>
    <t>2.2 DT concept-DTA</t>
  </si>
  <si>
    <t>Deductible T/D</t>
  </si>
  <si>
    <t>Non Current Asset</t>
  </si>
  <si>
    <t>Deferred tax asset</t>
  </si>
  <si>
    <t>2.3 DT concept-DTA</t>
  </si>
  <si>
    <t>Liability</t>
  </si>
  <si>
    <t>Provision for Defined Benefit Obligations (Gratuity)</t>
  </si>
  <si>
    <t>Tax treatment</t>
  </si>
  <si>
    <t>Provision disallowed - Payments allowed</t>
  </si>
  <si>
    <t>Movement in DBO</t>
  </si>
  <si>
    <t>Opening balance</t>
  </si>
  <si>
    <t>Provision for the period</t>
  </si>
  <si>
    <t>Payments during the period</t>
  </si>
  <si>
    <t>Closing balance</t>
  </si>
  <si>
    <t>Provision for DBO</t>
  </si>
  <si>
    <t>Payments of gratuity</t>
  </si>
  <si>
    <t>CA</t>
  </si>
  <si>
    <t>F = D - E</t>
  </si>
  <si>
    <t>Less : amount deductible for tax when the liability is settled</t>
  </si>
  <si>
    <t>Q1 Page  17</t>
  </si>
  <si>
    <t>Tax Base</t>
  </si>
  <si>
    <t>Deductible / (Taxable) temporary difference</t>
  </si>
  <si>
    <t>Land</t>
  </si>
  <si>
    <t>Buildings</t>
  </si>
  <si>
    <t>Deferred tax</t>
  </si>
  <si>
    <t>Motor vehicles</t>
  </si>
  <si>
    <t>Op Bal</t>
  </si>
  <si>
    <t>Intangible asset – patent</t>
  </si>
  <si>
    <t>Provision for gratuity</t>
  </si>
  <si>
    <t>Cd</t>
  </si>
  <si>
    <t>Net deductible / (taxable) T/D</t>
  </si>
  <si>
    <t>Op bal</t>
  </si>
  <si>
    <t>Deferred tax asset / (liability) as at 31.12.2020</t>
  </si>
  <si>
    <t>NCL in SFP</t>
  </si>
  <si>
    <t>Deferred tax asset / (liability) as at 31.12.2019</t>
  </si>
  <si>
    <t>NCA in SFP</t>
  </si>
  <si>
    <t>Deferred tax reversal / (expense) in p&amp;l for the year 2020</t>
  </si>
  <si>
    <t>4. Tax losses</t>
  </si>
  <si>
    <t>Expenses</t>
  </si>
  <si>
    <t>Total tax (expense) / reversal</t>
  </si>
  <si>
    <t>Assesable income</t>
  </si>
  <si>
    <t>Tax losses</t>
  </si>
  <si>
    <t>5.Q2 pg 17</t>
  </si>
  <si>
    <t>Depn allowance claimed to date</t>
  </si>
  <si>
    <t xml:space="preserve">Software </t>
  </si>
  <si>
    <t xml:space="preserve">Provision for penalties </t>
  </si>
  <si>
    <t>Provision for bad debt – specific</t>
  </si>
  <si>
    <t>Provision for bad debt – collective</t>
  </si>
  <si>
    <t>Research expenses</t>
  </si>
  <si>
    <t>Cannot claim for tax. Thus not a temporary difference</t>
  </si>
  <si>
    <t>Deferred tax asset / (liability) as at 31.3.2020</t>
  </si>
  <si>
    <t>NCA on SFP</t>
  </si>
  <si>
    <t>Intangible asset</t>
  </si>
  <si>
    <t>Deferred tax asset / (liability) as at 31.3.2019</t>
  </si>
  <si>
    <t>NCL on SFP</t>
  </si>
  <si>
    <t>Gratuity provision</t>
  </si>
  <si>
    <t>Tax base =</t>
  </si>
  <si>
    <t>Less : amount deductible for tax purposes when the liability is settled</t>
  </si>
  <si>
    <t>Amount</t>
  </si>
  <si>
    <t>6. DT on IP</t>
  </si>
  <si>
    <t>Business income</t>
  </si>
  <si>
    <t>Sale of investment assets</t>
  </si>
  <si>
    <t>Investment property</t>
  </si>
  <si>
    <t>Cost / Carrying amount</t>
  </si>
  <si>
    <t>FV gain</t>
  </si>
  <si>
    <t>Disposal of investment property</t>
  </si>
  <si>
    <t>FV gain on Investment property</t>
  </si>
  <si>
    <t>Less: Allowed expenses / exempt income</t>
  </si>
  <si>
    <t>Tax on Business income</t>
  </si>
  <si>
    <t>Gain on disposal of Investment property</t>
  </si>
  <si>
    <t>Tax on Disposal of Investment property</t>
  </si>
  <si>
    <t>Total current tax expense</t>
  </si>
  <si>
    <t>Deferred tax calculation - Investment property</t>
  </si>
  <si>
    <t>7. DT on revlauations PPE</t>
  </si>
  <si>
    <t xml:space="preserve">Income tax rate </t>
  </si>
  <si>
    <t>Revaluation gain</t>
  </si>
  <si>
    <t>P&amp;L Dr / DTL Cr</t>
  </si>
  <si>
    <t>Profit for the year</t>
  </si>
  <si>
    <t>Other comprehensive income</t>
  </si>
  <si>
    <t>Revaluation of PPE</t>
  </si>
  <si>
    <t>Tax effect on revaluation</t>
  </si>
  <si>
    <t>RR Dr / DTL Cr</t>
  </si>
  <si>
    <t>Total comprehensive income</t>
  </si>
  <si>
    <t>Assets</t>
  </si>
  <si>
    <t>Equity</t>
  </si>
  <si>
    <t>Share capital</t>
  </si>
  <si>
    <t>Revaluation reserves</t>
  </si>
  <si>
    <t>Retained earnings</t>
  </si>
  <si>
    <t>Non current liabilities</t>
  </si>
  <si>
    <t>Workings</t>
  </si>
  <si>
    <t>Depreciation allowance</t>
  </si>
  <si>
    <t xml:space="preserve">Deferred tax calculation </t>
  </si>
  <si>
    <t xml:space="preserve">Change in DTA / (DTL) - Reversal / (charge) </t>
  </si>
  <si>
    <t>Amount recognized in OCI</t>
  </si>
  <si>
    <t>Amount recognized in P&amp;L</t>
  </si>
  <si>
    <t>8.Effective tax rate recon</t>
  </si>
  <si>
    <t>Donations</t>
  </si>
  <si>
    <t>Research expenses - double claim</t>
  </si>
  <si>
    <t>Effective tax reconciliation</t>
  </si>
  <si>
    <t>Profit before income tax</t>
  </si>
  <si>
    <t>C</t>
  </si>
  <si>
    <t>Tax expense on accounting profits</t>
  </si>
  <si>
    <t>E = C x D</t>
  </si>
  <si>
    <t>Effect of non deductible expenses</t>
  </si>
  <si>
    <t>F = A x D</t>
  </si>
  <si>
    <t>Effect of Donations</t>
  </si>
  <si>
    <t>Effect of allowable expenses</t>
  </si>
  <si>
    <t>G = B x D</t>
  </si>
  <si>
    <t>Effect of Research exp. Doubl claim</t>
  </si>
  <si>
    <t>Income tax expense shown in P&amp;L</t>
  </si>
  <si>
    <t>Dec 2013 Q 2</t>
  </si>
  <si>
    <t>Rs'mn</t>
  </si>
  <si>
    <t>Temporary difference
(Taxable) / Deductible</t>
  </si>
  <si>
    <t>PPE</t>
  </si>
  <si>
    <t>RBO</t>
  </si>
  <si>
    <t>Product development cost</t>
  </si>
  <si>
    <t>Net temporary difference</t>
  </si>
  <si>
    <t>Deferred tax asset / (liability) as at 31.3.2013</t>
  </si>
  <si>
    <t>Deferred tax asset / (liability) as at 31.3.2012</t>
  </si>
  <si>
    <t>P&amp;L (charge) / reversal during the year ended 31.3.2013</t>
  </si>
  <si>
    <t>Q1 Page 20 - Chemclean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</si>
</sst>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Black]\(#,##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8"/>
      <name val="Calibri"/>
      <family val="2"/>
      <scheme val="minor"/>
    </font>
    <font>
      <b/>
      <i/>
      <sz val="11"/>
      <color theme="1"/>
      <name val="Times New Roman"/>
      <family val="1"/>
    </font>
    <font>
      <b/>
      <u val="singleAccounting"/>
      <sz val="11"/>
      <color theme="1"/>
      <name val="Times New Roman"/>
      <family val="1"/>
    </font>
    <font>
      <b/>
      <i/>
      <u val="singleAccounting"/>
      <sz val="11"/>
      <color theme="1"/>
      <name val="Times New Roman"/>
      <family val="1"/>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164" fontId="3" fillId="0" borderId="0" xfId="1" applyNumberFormat="1" applyFont="1"/>
    <xf numFmtId="165" fontId="4" fillId="0" borderId="1" xfId="1" applyNumberFormat="1" applyFont="1" applyBorder="1"/>
    <xf numFmtId="0" fontId="2" fillId="0" borderId="0" xfId="0" applyFont="1"/>
    <xf numFmtId="165" fontId="4" fillId="0" borderId="1" xfId="1" quotePrefix="1" applyNumberFormat="1" applyFont="1" applyBorder="1" applyAlignment="1">
      <alignment horizontal="center"/>
    </xf>
    <xf numFmtId="165" fontId="4" fillId="0" borderId="1" xfId="1" applyNumberFormat="1" applyFont="1" applyBorder="1" applyAlignment="1">
      <alignment horizontal="center"/>
    </xf>
    <xf numFmtId="165" fontId="3" fillId="0" borderId="1" xfId="1" applyNumberFormat="1" applyFont="1" applyBorder="1"/>
    <xf numFmtId="9" fontId="3" fillId="0" borderId="0" xfId="1" applyNumberFormat="1" applyFont="1"/>
    <xf numFmtId="164" fontId="4" fillId="0" borderId="0" xfId="1" applyNumberFormat="1" applyFont="1"/>
    <xf numFmtId="165" fontId="3" fillId="2" borderId="1" xfId="1" applyNumberFormat="1" applyFont="1" applyFill="1" applyBorder="1"/>
    <xf numFmtId="164" fontId="3" fillId="0" borderId="0" xfId="1" applyNumberFormat="1" applyFont="1" applyBorder="1"/>
    <xf numFmtId="164" fontId="4" fillId="0" borderId="3" xfId="1" applyNumberFormat="1" applyFont="1" applyBorder="1"/>
    <xf numFmtId="164" fontId="3" fillId="0" borderId="3" xfId="1" applyNumberFormat="1" applyFont="1" applyBorder="1"/>
    <xf numFmtId="164" fontId="3" fillId="0" borderId="4" xfId="1" applyNumberFormat="1" applyFont="1" applyBorder="1"/>
    <xf numFmtId="164" fontId="3" fillId="0" borderId="5" xfId="1" applyNumberFormat="1" applyFont="1" applyBorder="1"/>
    <xf numFmtId="164" fontId="3" fillId="0" borderId="6" xfId="1" applyNumberFormat="1" applyFont="1" applyBorder="1"/>
    <xf numFmtId="164" fontId="3" fillId="0" borderId="7" xfId="1" applyNumberFormat="1" applyFont="1" applyBorder="1"/>
    <xf numFmtId="164" fontId="4" fillId="0" borderId="10" xfId="1" applyNumberFormat="1" applyFont="1" applyBorder="1"/>
    <xf numFmtId="164" fontId="4" fillId="0" borderId="11" xfId="1" applyNumberFormat="1" applyFont="1" applyBorder="1"/>
    <xf numFmtId="164" fontId="7" fillId="0" borderId="0" xfId="1" applyNumberFormat="1" applyFont="1"/>
    <xf numFmtId="164" fontId="6" fillId="0" borderId="3" xfId="1" applyNumberFormat="1" applyFont="1" applyBorder="1"/>
    <xf numFmtId="9" fontId="3" fillId="0" borderId="3" xfId="1" applyNumberFormat="1" applyFont="1" applyBorder="1"/>
    <xf numFmtId="4" fontId="4" fillId="0" borderId="0" xfId="1" applyNumberFormat="1" applyFont="1"/>
    <xf numFmtId="164" fontId="3" fillId="2" borderId="8" xfId="1" applyNumberFormat="1" applyFont="1" applyFill="1" applyBorder="1"/>
    <xf numFmtId="164" fontId="3" fillId="2" borderId="3" xfId="1" applyNumberFormat="1" applyFont="1" applyFill="1" applyBorder="1"/>
    <xf numFmtId="4" fontId="4" fillId="2" borderId="3" xfId="1" applyNumberFormat="1" applyFont="1" applyFill="1" applyBorder="1"/>
    <xf numFmtId="164" fontId="3" fillId="0" borderId="12" xfId="1" applyNumberFormat="1" applyFont="1" applyBorder="1"/>
    <xf numFmtId="164" fontId="3" fillId="2" borderId="13" xfId="1" applyNumberFormat="1" applyFont="1" applyFill="1" applyBorder="1"/>
    <xf numFmtId="164" fontId="4" fillId="0" borderId="15" xfId="1" applyNumberFormat="1" applyFont="1" applyBorder="1"/>
    <xf numFmtId="4" fontId="4" fillId="2" borderId="3" xfId="1" applyNumberFormat="1" applyFont="1" applyFill="1" applyBorder="1" applyAlignment="1">
      <alignment horizontal="center"/>
    </xf>
    <xf numFmtId="164" fontId="3" fillId="0" borderId="3" xfId="1" applyNumberFormat="1" applyFont="1" applyBorder="1" applyAlignment="1">
      <alignment horizontal="center"/>
    </xf>
    <xf numFmtId="164" fontId="3" fillId="3" borderId="3" xfId="1" applyNumberFormat="1" applyFont="1" applyFill="1" applyBorder="1" applyAlignment="1">
      <alignment wrapText="1"/>
    </xf>
    <xf numFmtId="164" fontId="3" fillId="3" borderId="3" xfId="1" applyNumberFormat="1" applyFont="1" applyFill="1" applyBorder="1"/>
    <xf numFmtId="3" fontId="4" fillId="2" borderId="3" xfId="1" applyNumberFormat="1" applyFont="1" applyFill="1" applyBorder="1"/>
    <xf numFmtId="3" fontId="3" fillId="0" borderId="3" xfId="1" applyNumberFormat="1" applyFont="1" applyBorder="1"/>
    <xf numFmtId="164" fontId="7" fillId="0" borderId="3" xfId="1" applyNumberFormat="1" applyFont="1" applyBorder="1"/>
    <xf numFmtId="164" fontId="3" fillId="3" borderId="9" xfId="1" applyNumberFormat="1" applyFont="1" applyFill="1" applyBorder="1"/>
    <xf numFmtId="164" fontId="3" fillId="3" borderId="14" xfId="1" applyNumberFormat="1" applyFont="1" applyFill="1" applyBorder="1"/>
    <xf numFmtId="164" fontId="3" fillId="3" borderId="4" xfId="1" applyNumberFormat="1" applyFont="1" applyFill="1" applyBorder="1"/>
    <xf numFmtId="164" fontId="3" fillId="0" borderId="3" xfId="1" applyNumberFormat="1" applyFont="1" applyBorder="1" applyAlignment="1">
      <alignment wrapText="1"/>
    </xf>
    <xf numFmtId="3" fontId="3" fillId="4" borderId="3" xfId="1" applyNumberFormat="1" applyFont="1" applyFill="1" applyBorder="1"/>
    <xf numFmtId="3" fontId="4" fillId="4" borderId="3" xfId="1" applyNumberFormat="1" applyFont="1" applyFill="1" applyBorder="1"/>
    <xf numFmtId="0" fontId="4" fillId="0" borderId="3" xfId="0" applyFont="1" applyBorder="1" applyAlignment="1">
      <alignment vertical="center" wrapText="1"/>
    </xf>
    <xf numFmtId="0" fontId="3" fillId="0" borderId="3" xfId="0" applyFont="1" applyBorder="1" applyAlignment="1">
      <alignment vertical="center" wrapText="1"/>
    </xf>
    <xf numFmtId="3" fontId="3" fillId="0" borderId="3" xfId="0" applyNumberFormat="1" applyFont="1" applyBorder="1" applyAlignment="1">
      <alignment horizontal="right" vertical="center" wrapText="1"/>
    </xf>
    <xf numFmtId="0" fontId="3" fillId="0" borderId="3" xfId="0" applyFont="1" applyBorder="1" applyAlignment="1">
      <alignment horizontal="right" vertical="center" wrapText="1"/>
    </xf>
    <xf numFmtId="164" fontId="4" fillId="5" borderId="10" xfId="1" applyNumberFormat="1" applyFont="1" applyFill="1" applyBorder="1"/>
    <xf numFmtId="164" fontId="4" fillId="5" borderId="15" xfId="1" applyNumberFormat="1" applyFont="1" applyFill="1" applyBorder="1"/>
    <xf numFmtId="164" fontId="4" fillId="5" borderId="11" xfId="1" applyNumberFormat="1" applyFont="1" applyFill="1" applyBorder="1"/>
    <xf numFmtId="164" fontId="4" fillId="5" borderId="3" xfId="1" applyNumberFormat="1" applyFont="1" applyFill="1" applyBorder="1"/>
    <xf numFmtId="164" fontId="3" fillId="0" borderId="3" xfId="1" applyNumberFormat="1" applyFont="1" applyBorder="1" applyAlignment="1"/>
    <xf numFmtId="164" fontId="6" fillId="0" borderId="0" xfId="1" applyNumberFormat="1" applyFont="1" applyBorder="1"/>
    <xf numFmtId="9" fontId="6" fillId="0" borderId="3" xfId="1" applyNumberFormat="1" applyFont="1" applyBorder="1"/>
    <xf numFmtId="4" fontId="4" fillId="0" borderId="3" xfId="1" applyNumberFormat="1" applyFont="1" applyFill="1" applyBorder="1"/>
    <xf numFmtId="4" fontId="4" fillId="0" borderId="3" xfId="1" applyNumberFormat="1" applyFont="1" applyFill="1" applyBorder="1" applyAlignment="1">
      <alignment horizontal="center"/>
    </xf>
    <xf numFmtId="3" fontId="4" fillId="0" borderId="3" xfId="1" applyNumberFormat="1" applyFont="1" applyFill="1" applyBorder="1"/>
    <xf numFmtId="164" fontId="3" fillId="0" borderId="0" xfId="1" applyNumberFormat="1" applyFont="1" applyFill="1"/>
    <xf numFmtId="164" fontId="6" fillId="2" borderId="3" xfId="1" applyNumberFormat="1" applyFont="1" applyFill="1" applyBorder="1"/>
    <xf numFmtId="9" fontId="3" fillId="6" borderId="3" xfId="1" applyNumberFormat="1" applyFont="1" applyFill="1" applyBorder="1"/>
    <xf numFmtId="10" fontId="3" fillId="6" borderId="3" xfId="1" applyNumberFormat="1" applyFont="1" applyFill="1" applyBorder="1"/>
    <xf numFmtId="164" fontId="4" fillId="5" borderId="16" xfId="1" applyNumberFormat="1" applyFont="1" applyFill="1" applyBorder="1"/>
    <xf numFmtId="164" fontId="4" fillId="5" borderId="17" xfId="1" applyNumberFormat="1" applyFont="1" applyFill="1" applyBorder="1"/>
    <xf numFmtId="164" fontId="4" fillId="5" borderId="18" xfId="1" applyNumberFormat="1" applyFont="1" applyFill="1" applyBorder="1"/>
    <xf numFmtId="164" fontId="3" fillId="0" borderId="3" xfId="1" applyNumberFormat="1" applyFont="1" applyFill="1" applyBorder="1"/>
    <xf numFmtId="164" fontId="3" fillId="7" borderId="3" xfId="1" applyNumberFormat="1" applyFont="1" applyFill="1" applyBorder="1"/>
    <xf numFmtId="164" fontId="8" fillId="0" borderId="0" xfId="1" applyNumberFormat="1" applyFont="1"/>
    <xf numFmtId="165" fontId="4" fillId="0" borderId="3" xfId="1" applyNumberFormat="1" applyFont="1" applyBorder="1" applyAlignment="1">
      <alignment horizontal="center"/>
    </xf>
    <xf numFmtId="164" fontId="4" fillId="2" borderId="3" xfId="1" applyNumberFormat="1" applyFont="1" applyFill="1" applyBorder="1"/>
    <xf numFmtId="164" fontId="4" fillId="2" borderId="19" xfId="1" applyNumberFormat="1" applyFont="1" applyFill="1" applyBorder="1"/>
    <xf numFmtId="164" fontId="4" fillId="2" borderId="2" xfId="1" applyNumberFormat="1" applyFont="1" applyFill="1" applyBorder="1"/>
    <xf numFmtId="164" fontId="3" fillId="0" borderId="20" xfId="1" applyNumberFormat="1" applyFont="1" applyBorder="1"/>
    <xf numFmtId="164" fontId="3" fillId="0" borderId="14" xfId="1" applyNumberFormat="1" applyFont="1" applyBorder="1"/>
    <xf numFmtId="164" fontId="3" fillId="0" borderId="21" xfId="1" applyNumberFormat="1" applyFont="1" applyBorder="1"/>
    <xf numFmtId="164" fontId="4" fillId="0" borderId="22" xfId="1" applyNumberFormat="1" applyFont="1" applyBorder="1"/>
    <xf numFmtId="10" fontId="3" fillId="0" borderId="0" xfId="1" applyNumberFormat="1" applyFont="1"/>
    <xf numFmtId="164" fontId="3" fillId="8" borderId="0" xfId="1" applyNumberFormat="1" applyFont="1" applyFill="1"/>
    <xf numFmtId="10" fontId="3" fillId="8" borderId="0" xfId="1" applyNumberFormat="1" applyFont="1" applyFill="1"/>
    <xf numFmtId="9" fontId="3" fillId="8" borderId="0" xfId="1" applyNumberFormat="1" applyFont="1" applyFill="1"/>
    <xf numFmtId="164" fontId="3" fillId="0" borderId="0" xfId="1" quotePrefix="1" applyNumberFormat="1" applyFont="1"/>
    <xf numFmtId="164" fontId="3" fillId="0" borderId="0" xfId="1" applyNumberFormat="1" applyFont="1" applyAlignment="1">
      <alignment wrapText="1"/>
    </xf>
    <xf numFmtId="9" fontId="3" fillId="9" borderId="3" xfId="1" applyNumberFormat="1" applyFont="1" applyFill="1" applyBorder="1"/>
    <xf numFmtId="164" fontId="4" fillId="0" borderId="3" xfId="1" applyNumberFormat="1" applyFont="1" applyBorder="1" applyAlignment="1">
      <alignment wrapText="1"/>
    </xf>
    <xf numFmtId="164" fontId="3" fillId="0" borderId="23" xfId="1" applyNumberFormat="1" applyFont="1" applyBorder="1"/>
    <xf numFmtId="164" fontId="3" fillId="2" borderId="24"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247649</xdr:colOff>
      <xdr:row>18</xdr:row>
      <xdr:rowOff>152400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9524</xdr:colOff>
      <xdr:row>19</xdr:row>
      <xdr:rowOff>133350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400049</xdr:colOff>
      <xdr:row>16</xdr:row>
      <xdr:rowOff>123825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70758</xdr:colOff>
      <xdr:row>1</xdr:row>
      <xdr:rowOff>10887</xdr:rowOff>
    </xdr:from>
    <xdr:to>
      <xdr:col>11</xdr:col>
      <xdr:colOff>174173</xdr:colOff>
      <xdr:row>27</xdr:row>
      <xdr:rowOff>43543</xdr:rowOff>
    </xdr:to>
    <xdr:sp macro="" textlink="">
      <xdr:nvSpPr>
        <xdr:cNvPr id="2" name="TextBox 1">
          <a:extLst>
            <a:ext uri="{FF2B5EF4-FFF2-40B4-BE49-F238E27FC236}">
              <a16:creationId xmlns:a16="http://schemas.microsoft.com/office/drawing/2014/main" xmlns="" id="{DC986625-10AA-4E7B-B34D-02757969F6FD}"/>
            </a:ext>
          </a:extLst>
        </xdr:cNvPr>
        <xdr:cNvSpPr txBox="1"/>
      </xdr:nvSpPr>
      <xdr:spPr>
        <a:xfrm>
          <a:off x="70758" y="190501"/>
          <a:ext cx="7287986" cy="4702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As per LKAS 12,</a:t>
          </a:r>
          <a:r>
            <a:rPr lang="en-US" sz="1100" baseline="0">
              <a:latin typeface="Times New Roman" panose="02020603050405020304" pitchFamily="18" charset="0"/>
              <a:cs typeface="Times New Roman" panose="02020603050405020304" pitchFamily="18" charset="0"/>
            </a:rPr>
            <a:t> in recognizing a deferred tax asset arising from tax losses the entity should either,</a:t>
          </a:r>
        </a:p>
        <a:p>
          <a:r>
            <a:rPr lang="en-US" sz="1100" baseline="0">
              <a:latin typeface="Times New Roman" panose="02020603050405020304" pitchFamily="18" charset="0"/>
              <a:cs typeface="Times New Roman" panose="02020603050405020304" pitchFamily="18" charset="0"/>
            </a:rPr>
            <a:t>	- Have sufficient taxable temporary differences, or</a:t>
          </a:r>
        </a:p>
        <a:p>
          <a:r>
            <a:rPr lang="en-US" sz="1100" baseline="0">
              <a:latin typeface="Times New Roman" panose="02020603050405020304" pitchFamily="18" charset="0"/>
              <a:cs typeface="Times New Roman" panose="02020603050405020304" pitchFamily="18" charset="0"/>
            </a:rPr>
            <a:t>	- Have sufficient future taxable profits or</a:t>
          </a:r>
        </a:p>
        <a:p>
          <a:r>
            <a:rPr lang="en-US" sz="1100" baseline="0">
              <a:latin typeface="Times New Roman" panose="02020603050405020304" pitchFamily="18" charset="0"/>
              <a:cs typeface="Times New Roman" panose="02020603050405020304" pitchFamily="18" charset="0"/>
            </a:rPr>
            <a:t>	- Have sufficient tax planning opportunities</a:t>
          </a:r>
        </a:p>
        <a:p>
          <a:r>
            <a:rPr lang="en-US" sz="1100" baseline="0">
              <a:latin typeface="Times New Roman" panose="02020603050405020304" pitchFamily="18" charset="0"/>
              <a:cs typeface="Times New Roman" panose="02020603050405020304" pitchFamily="18" charset="0"/>
            </a:rPr>
            <a:t>If the entity has any of the above then the deferred tax asset arising from the tax loss can be recognized. In the absence of such, the deferred tax asset should not be recognized, instead should be disclosed as an unrecognized deferred tax asset. </a:t>
          </a:r>
        </a:p>
        <a:p>
          <a:endParaRPr lang="en-US" sz="1100" baseline="0">
            <a:latin typeface="Times New Roman" panose="02020603050405020304" pitchFamily="18" charset="0"/>
            <a:cs typeface="Times New Roman" panose="02020603050405020304" pitchFamily="18" charset="0"/>
          </a:endParaRPr>
        </a:p>
        <a:p>
          <a:r>
            <a:rPr lang="en-US" sz="1100" baseline="0">
              <a:latin typeface="Times New Roman" panose="02020603050405020304" pitchFamily="18" charset="0"/>
              <a:cs typeface="Times New Roman" panose="02020603050405020304" pitchFamily="18" charset="0"/>
            </a:rPr>
            <a:t>In the case of Chemclean, the company has recognized the DTA based on the availability of future taxable TD. This conclusion has been reached based on the budgets for 2015-2020. Further evaluation of the budgets indicates that the primary driver of the profits is reduction in impairment losses on trade receivable and property. However, historical analysis of budgets vs actuals on impairment indicates that the entity's budgeting process is not reliable as there has been significant difference in the budgeted amounts and actuals. Last 2 years and first 6 months of the finacials indicates significant under budgeting on impairment. Therefore, the budgets of the entity is not reliable. Thus there's question on the entity's ability to generate sufficient taxable profits. Further the issue on the going concern assumption creates doubt on the ability of the entity to recover this tax loss.</a:t>
          </a:r>
        </a:p>
        <a:p>
          <a:endParaRPr lang="en-US" sz="1100" baseline="0">
            <a:latin typeface="Times New Roman" panose="02020603050405020304" pitchFamily="18" charset="0"/>
            <a:cs typeface="Times New Roman" panose="02020603050405020304" pitchFamily="18" charset="0"/>
          </a:endParaRPr>
        </a:p>
        <a:p>
          <a:r>
            <a:rPr lang="en-US" sz="1100" baseline="0">
              <a:latin typeface="Times New Roman" panose="02020603050405020304" pitchFamily="18" charset="0"/>
              <a:cs typeface="Times New Roman" panose="02020603050405020304" pitchFamily="18" charset="0"/>
            </a:rPr>
            <a:t>Therefore, the entity should not recognize the DTA of 16mn, instead recognize 3 mn DTA on tax loss (to the extent of taxable TD) and the remaining 16mn should be disclosed as an unrecognized DTA in the notes to the FS. </a:t>
          </a: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baseline="0">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0</xdr:row>
      <xdr:rowOff>0</xdr:rowOff>
    </xdr:from>
    <xdr:to>
      <xdr:col>20</xdr:col>
      <xdr:colOff>85724</xdr:colOff>
      <xdr:row>19</xdr:row>
      <xdr:rowOff>114300</xdr:rowOff>
    </xdr:to>
    <xdr:sp macro="" textlink="">
      <xdr:nvSpPr>
        <xdr:cNvPr id="3" name="Rectangle 2"/>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581024</xdr:colOff>
      <xdr:row>19</xdr:row>
      <xdr:rowOff>114300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9524</xdr:colOff>
      <xdr:row>19</xdr:row>
      <xdr:rowOff>123825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552449</xdr:colOff>
      <xdr:row>19</xdr:row>
      <xdr:rowOff>133350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581024</xdr:colOff>
      <xdr:row>16</xdr:row>
      <xdr:rowOff>142875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123824</xdr:colOff>
      <xdr:row>19</xdr:row>
      <xdr:rowOff>66675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228599</xdr:colOff>
      <xdr:row>16</xdr:row>
      <xdr:rowOff>152400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561974</xdr:colOff>
      <xdr:row>19</xdr:row>
      <xdr:rowOff>123825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342899</xdr:colOff>
      <xdr:row>18</xdr:row>
      <xdr:rowOff>123825</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I21" sqref="I21"/>
    </sheetView>
  </sheetViews>
  <sheetFormatPr defaultColWidth="9.28515625" defaultRowHeight="15" x14ac:dyDescent="0.25"/>
  <cols>
    <col min="1" max="1" width="37.5703125" style="1" bestFit="1" customWidth="1"/>
    <col min="2" max="2" width="11.28515625" style="1" bestFit="1" customWidth="1"/>
    <col min="3" max="3" width="9.28515625" style="1"/>
    <col min="4" max="4" width="41.5703125" style="1" customWidth="1"/>
    <col min="5" max="16384" width="9.28515625" style="1"/>
  </cols>
  <sheetData>
    <row r="1" spans="1:6" x14ac:dyDescent="0.25">
      <c r="A1" s="8" t="s">
        <v>0</v>
      </c>
    </row>
    <row r="3" spans="1:6" ht="15.75" thickBot="1" x14ac:dyDescent="0.3">
      <c r="A3" s="2" t="s">
        <v>1</v>
      </c>
      <c r="B3" s="3"/>
    </row>
    <row r="4" spans="1:6" ht="15.75" thickBot="1" x14ac:dyDescent="0.3">
      <c r="A4" s="2" t="s">
        <v>2</v>
      </c>
      <c r="B4" s="4" t="s">
        <v>3</v>
      </c>
      <c r="D4" s="11" t="s">
        <v>4</v>
      </c>
      <c r="E4" s="12"/>
      <c r="F4" s="66" t="s">
        <v>5</v>
      </c>
    </row>
    <row r="5" spans="1:6" ht="15.75" thickBot="1" x14ac:dyDescent="0.3">
      <c r="A5" s="2"/>
      <c r="B5" s="5" t="s">
        <v>5</v>
      </c>
      <c r="D5" s="12" t="s">
        <v>6</v>
      </c>
      <c r="E5" s="12"/>
      <c r="F5" s="12">
        <f>B16</f>
        <v>1800</v>
      </c>
    </row>
    <row r="6" spans="1:6" ht="15.75" thickBot="1" x14ac:dyDescent="0.3">
      <c r="A6" s="6"/>
      <c r="B6" s="6"/>
      <c r="D6" s="12" t="s">
        <v>7</v>
      </c>
      <c r="E6" s="12"/>
      <c r="F6" s="12">
        <v>500</v>
      </c>
    </row>
    <row r="7" spans="1:6" ht="15.75" thickBot="1" x14ac:dyDescent="0.3">
      <c r="A7" s="6" t="s">
        <v>8</v>
      </c>
      <c r="B7" s="6">
        <v>10000</v>
      </c>
      <c r="D7" s="12"/>
      <c r="E7" s="12"/>
      <c r="F7" s="12"/>
    </row>
    <row r="8" spans="1:6" ht="15.75" thickBot="1" x14ac:dyDescent="0.3">
      <c r="A8" s="6" t="s">
        <v>9</v>
      </c>
      <c r="B8" s="6">
        <v>-6000</v>
      </c>
      <c r="D8" s="12" t="s">
        <v>10</v>
      </c>
      <c r="E8" s="12"/>
      <c r="F8" s="12">
        <v>-200</v>
      </c>
    </row>
    <row r="9" spans="1:6" ht="15.75" thickBot="1" x14ac:dyDescent="0.3">
      <c r="A9" s="2" t="s">
        <v>11</v>
      </c>
      <c r="B9" s="2">
        <f>SUM(B7:B8)</f>
        <v>4000</v>
      </c>
      <c r="D9" s="12"/>
      <c r="E9" s="12"/>
      <c r="F9" s="12"/>
    </row>
    <row r="10" spans="1:6" ht="15.75" thickBot="1" x14ac:dyDescent="0.3">
      <c r="A10" s="6" t="s">
        <v>12</v>
      </c>
      <c r="B10" s="6">
        <v>200</v>
      </c>
      <c r="D10" s="11" t="s">
        <v>13</v>
      </c>
      <c r="E10" s="11"/>
      <c r="F10" s="11">
        <f>SUM(F5:F9)</f>
        <v>2100</v>
      </c>
    </row>
    <row r="11" spans="1:6" ht="15.75" thickBot="1" x14ac:dyDescent="0.3">
      <c r="A11" s="6" t="s">
        <v>14</v>
      </c>
      <c r="B11" s="6">
        <v>-500</v>
      </c>
      <c r="D11" s="12" t="s">
        <v>15</v>
      </c>
      <c r="E11" s="12"/>
      <c r="F11" s="12">
        <v>-100</v>
      </c>
    </row>
    <row r="12" spans="1:6" ht="15.75" thickBot="1" x14ac:dyDescent="0.3">
      <c r="A12" s="6" t="s">
        <v>16</v>
      </c>
      <c r="B12" s="6">
        <v>-1000</v>
      </c>
      <c r="D12" s="12" t="s">
        <v>17</v>
      </c>
      <c r="E12" s="12"/>
      <c r="F12" s="12">
        <v>-50</v>
      </c>
    </row>
    <row r="13" spans="1:6" ht="15.75" thickBot="1" x14ac:dyDescent="0.3">
      <c r="A13" s="6" t="s">
        <v>18</v>
      </c>
      <c r="B13" s="6">
        <v>-800</v>
      </c>
      <c r="D13" s="12" t="s">
        <v>19</v>
      </c>
      <c r="E13" s="12"/>
      <c r="F13" s="12">
        <f>SUM(F10:F12)</f>
        <v>1950</v>
      </c>
    </row>
    <row r="14" spans="1:6" ht="15.75" thickBot="1" x14ac:dyDescent="0.3">
      <c r="A14" s="2" t="s">
        <v>20</v>
      </c>
      <c r="B14" s="2">
        <f>SUM(B9:B13)</f>
        <v>1900</v>
      </c>
      <c r="D14" s="12" t="s">
        <v>21</v>
      </c>
      <c r="E14" s="12"/>
      <c r="F14" s="21">
        <v>0.14000000000000001</v>
      </c>
    </row>
    <row r="15" spans="1:6" ht="15.75" thickBot="1" x14ac:dyDescent="0.3">
      <c r="A15" s="6" t="s">
        <v>22</v>
      </c>
      <c r="B15" s="6">
        <v>-100</v>
      </c>
      <c r="D15" s="67" t="s">
        <v>23</v>
      </c>
      <c r="E15" s="67"/>
      <c r="F15" s="67">
        <f>F13*F14</f>
        <v>273</v>
      </c>
    </row>
    <row r="16" spans="1:6" ht="15.75" thickBot="1" x14ac:dyDescent="0.3">
      <c r="A16" s="2" t="s">
        <v>24</v>
      </c>
      <c r="B16" s="2">
        <f>SUM(B14:B15)</f>
        <v>1800</v>
      </c>
      <c r="D16" s="12"/>
      <c r="E16" s="12"/>
      <c r="F16" s="12"/>
    </row>
    <row r="17" spans="1:6" ht="15.75" thickBot="1" x14ac:dyDescent="0.3">
      <c r="A17" s="6" t="s">
        <v>25</v>
      </c>
      <c r="B17" s="9">
        <f>-F22</f>
        <v>-323</v>
      </c>
      <c r="D17" s="11" t="s">
        <v>26</v>
      </c>
      <c r="E17" s="12"/>
      <c r="F17" s="12"/>
    </row>
    <row r="18" spans="1:6" ht="15.75" thickBot="1" x14ac:dyDescent="0.3">
      <c r="A18" s="2" t="s">
        <v>27</v>
      </c>
      <c r="B18" s="2">
        <f>SUM(B16:B17)</f>
        <v>1477</v>
      </c>
      <c r="D18" s="12" t="s">
        <v>28</v>
      </c>
      <c r="E18" s="12"/>
      <c r="F18" s="12">
        <v>-300</v>
      </c>
    </row>
    <row r="19" spans="1:6" x14ac:dyDescent="0.25">
      <c r="D19" s="12" t="s">
        <v>29</v>
      </c>
      <c r="E19" s="12"/>
      <c r="F19" s="12">
        <v>350</v>
      </c>
    </row>
    <row r="20" spans="1:6" x14ac:dyDescent="0.25">
      <c r="D20" s="67" t="s">
        <v>26</v>
      </c>
      <c r="E20" s="67"/>
      <c r="F20" s="67">
        <f>SUM(F18:F19)</f>
        <v>50</v>
      </c>
    </row>
    <row r="21" spans="1:6" ht="15.75" thickBot="1" x14ac:dyDescent="0.3">
      <c r="D21" s="12"/>
      <c r="E21" s="12"/>
      <c r="F21" s="13"/>
    </row>
    <row r="22" spans="1:6" ht="15.75" thickBot="1" x14ac:dyDescent="0.3">
      <c r="D22" s="67" t="s">
        <v>30</v>
      </c>
      <c r="E22" s="68"/>
      <c r="F22" s="69">
        <f>F15+F20</f>
        <v>323</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B10" sqref="B10"/>
    </sheetView>
  </sheetViews>
  <sheetFormatPr defaultColWidth="9.28515625" defaultRowHeight="15" x14ac:dyDescent="0.25"/>
  <cols>
    <col min="1" max="1" width="45.85546875" style="1" bestFit="1" customWidth="1"/>
    <col min="2" max="2" width="10.85546875" style="1" customWidth="1"/>
    <col min="3" max="3" width="12.140625" style="1" customWidth="1"/>
    <col min="4" max="5" width="12.5703125" style="1" bestFit="1" customWidth="1"/>
    <col min="6" max="16384" width="9.28515625" style="1"/>
  </cols>
  <sheetData>
    <row r="1" spans="1:5" x14ac:dyDescent="0.25">
      <c r="A1" s="8" t="s">
        <v>184</v>
      </c>
    </row>
    <row r="3" spans="1:5" ht="13.5" customHeight="1" x14ac:dyDescent="0.25">
      <c r="A3" s="12" t="s">
        <v>32</v>
      </c>
      <c r="B3" s="12" t="s">
        <v>33</v>
      </c>
      <c r="C3" s="12"/>
    </row>
    <row r="4" spans="1:5" x14ac:dyDescent="0.25">
      <c r="A4" s="12" t="s">
        <v>34</v>
      </c>
      <c r="B4" s="12">
        <v>1000</v>
      </c>
      <c r="C4" s="12"/>
    </row>
    <row r="5" spans="1:5" x14ac:dyDescent="0.25">
      <c r="A5" s="12" t="s">
        <v>35</v>
      </c>
      <c r="B5" s="12">
        <v>5</v>
      </c>
      <c r="C5" s="12" t="s">
        <v>36</v>
      </c>
    </row>
    <row r="6" spans="1:5" x14ac:dyDescent="0.25">
      <c r="A6" s="39" t="s">
        <v>37</v>
      </c>
      <c r="B6" s="21">
        <v>0.25</v>
      </c>
      <c r="C6" s="12" t="s">
        <v>38</v>
      </c>
    </row>
    <row r="7" spans="1:5" x14ac:dyDescent="0.25">
      <c r="A7" s="12" t="s">
        <v>40</v>
      </c>
      <c r="B7" s="21">
        <v>0.14000000000000001</v>
      </c>
      <c r="C7" s="12"/>
    </row>
    <row r="9" spans="1:5" x14ac:dyDescent="0.25">
      <c r="A9" s="8" t="s">
        <v>41</v>
      </c>
    </row>
    <row r="10" spans="1:5" s="8" customFormat="1" ht="14.25" x14ac:dyDescent="0.2">
      <c r="A10" s="11" t="s">
        <v>42</v>
      </c>
      <c r="B10" s="11"/>
      <c r="C10" s="11" t="s">
        <v>43</v>
      </c>
      <c r="D10" s="11" t="s">
        <v>44</v>
      </c>
      <c r="E10" s="11" t="s">
        <v>45</v>
      </c>
    </row>
    <row r="11" spans="1:5" x14ac:dyDescent="0.25">
      <c r="A11" s="12" t="s">
        <v>50</v>
      </c>
      <c r="B11" s="12"/>
      <c r="C11" s="12">
        <v>1000</v>
      </c>
      <c r="D11" s="12">
        <v>1000</v>
      </c>
      <c r="E11" s="12">
        <v>1000</v>
      </c>
    </row>
    <row r="12" spans="1:5" x14ac:dyDescent="0.25">
      <c r="A12" s="12" t="s">
        <v>51</v>
      </c>
      <c r="B12" s="12"/>
      <c r="C12" s="12">
        <f>-B4/B5</f>
        <v>-200</v>
      </c>
      <c r="D12" s="12">
        <f>C12</f>
        <v>-200</v>
      </c>
      <c r="E12" s="12">
        <f>D12</f>
        <v>-200</v>
      </c>
    </row>
    <row r="13" spans="1:5" x14ac:dyDescent="0.25">
      <c r="A13" s="12" t="s">
        <v>185</v>
      </c>
      <c r="B13" s="12"/>
      <c r="C13" s="12">
        <v>0</v>
      </c>
      <c r="D13" s="12">
        <v>-100</v>
      </c>
      <c r="E13" s="12">
        <v>0</v>
      </c>
    </row>
    <row r="14" spans="1:5" x14ac:dyDescent="0.25">
      <c r="A14" s="12" t="s">
        <v>137</v>
      </c>
      <c r="B14" s="12"/>
      <c r="C14" s="12">
        <v>0</v>
      </c>
      <c r="D14" s="12">
        <v>0</v>
      </c>
      <c r="E14" s="12">
        <v>-80</v>
      </c>
    </row>
    <row r="15" spans="1:5" s="8" customFormat="1" ht="14.25" x14ac:dyDescent="0.2">
      <c r="A15" s="11" t="s">
        <v>6</v>
      </c>
      <c r="B15" s="11"/>
      <c r="C15" s="11">
        <f>SUM(C11:C14)</f>
        <v>800</v>
      </c>
      <c r="D15" s="11">
        <f>SUM(D11:D14)</f>
        <v>700</v>
      </c>
      <c r="E15" s="11">
        <f>SUM(E11:E14)</f>
        <v>720</v>
      </c>
    </row>
    <row r="16" spans="1:5" ht="15.75" thickBot="1" x14ac:dyDescent="0.3">
      <c r="A16" s="13"/>
      <c r="B16" s="13"/>
      <c r="C16" s="13"/>
      <c r="D16" s="13"/>
      <c r="E16" s="13"/>
    </row>
    <row r="17" spans="1:5" x14ac:dyDescent="0.25">
      <c r="A17" s="14" t="s">
        <v>52</v>
      </c>
      <c r="B17" s="26"/>
      <c r="C17" s="15"/>
      <c r="D17" s="15"/>
      <c r="E17" s="15"/>
    </row>
    <row r="18" spans="1:5" x14ac:dyDescent="0.25">
      <c r="A18" s="23" t="s">
        <v>53</v>
      </c>
      <c r="B18" s="27"/>
      <c r="C18" s="24">
        <f>-C33</f>
        <v>-105.00000000000001</v>
      </c>
      <c r="D18" s="24">
        <f>-D33</f>
        <v>-105.00000000000001</v>
      </c>
      <c r="E18" s="24">
        <f>-E33</f>
        <v>-82.600000000000009</v>
      </c>
    </row>
    <row r="19" spans="1:5" ht="15.75" thickBot="1" x14ac:dyDescent="0.3">
      <c r="A19" s="36" t="s">
        <v>54</v>
      </c>
      <c r="B19" s="37"/>
      <c r="C19" s="38">
        <f>C49</f>
        <v>-7.0000000000000009</v>
      </c>
      <c r="D19" s="38">
        <f>D49</f>
        <v>-7.0000000000000009</v>
      </c>
      <c r="E19" s="38">
        <f>E49</f>
        <v>-7.0000000000000018</v>
      </c>
    </row>
    <row r="20" spans="1:5" s="8" customFormat="1" thickBot="1" x14ac:dyDescent="0.25">
      <c r="A20" s="46" t="s">
        <v>55</v>
      </c>
      <c r="B20" s="47"/>
      <c r="C20" s="48">
        <f>C18+C19</f>
        <v>-112.00000000000001</v>
      </c>
      <c r="D20" s="48">
        <f t="shared" ref="D20:E20" si="0">D18+D19</f>
        <v>-112.00000000000001</v>
      </c>
      <c r="E20" s="48">
        <f t="shared" si="0"/>
        <v>-89.600000000000009</v>
      </c>
    </row>
    <row r="23" spans="1:5" ht="16.5" x14ac:dyDescent="0.35">
      <c r="A23" s="19" t="s">
        <v>57</v>
      </c>
      <c r="B23" s="19" t="s">
        <v>58</v>
      </c>
      <c r="C23" s="11" t="s">
        <v>43</v>
      </c>
      <c r="D23" s="11" t="s">
        <v>44</v>
      </c>
      <c r="E23" s="11" t="s">
        <v>45</v>
      </c>
    </row>
    <row r="24" spans="1:5" x14ac:dyDescent="0.25">
      <c r="A24" s="12" t="s">
        <v>6</v>
      </c>
      <c r="B24" s="12"/>
      <c r="C24" s="12">
        <f>C15</f>
        <v>800</v>
      </c>
      <c r="D24" s="12">
        <f t="shared" ref="D24:E24" si="1">D15</f>
        <v>700</v>
      </c>
      <c r="E24" s="12">
        <f t="shared" si="1"/>
        <v>720</v>
      </c>
    </row>
    <row r="25" spans="1:5" x14ac:dyDescent="0.25">
      <c r="A25" s="20" t="s">
        <v>7</v>
      </c>
      <c r="B25" s="20"/>
      <c r="C25" s="12"/>
      <c r="D25" s="12"/>
      <c r="E25" s="12"/>
    </row>
    <row r="26" spans="1:5" x14ac:dyDescent="0.25">
      <c r="A26" s="12" t="s">
        <v>59</v>
      </c>
      <c r="B26" s="12"/>
      <c r="C26" s="12">
        <f>-C12</f>
        <v>200</v>
      </c>
      <c r="D26" s="12">
        <f>C26</f>
        <v>200</v>
      </c>
      <c r="E26" s="12">
        <f>D26</f>
        <v>200</v>
      </c>
    </row>
    <row r="27" spans="1:5" x14ac:dyDescent="0.25">
      <c r="A27" s="12" t="s">
        <v>185</v>
      </c>
      <c r="B27" s="12" t="s">
        <v>63</v>
      </c>
      <c r="C27" s="12"/>
      <c r="D27" s="12">
        <f>-D13</f>
        <v>100</v>
      </c>
      <c r="E27" s="12">
        <f>-E13</f>
        <v>0</v>
      </c>
    </row>
    <row r="28" spans="1:5" x14ac:dyDescent="0.25">
      <c r="A28" s="20" t="s">
        <v>10</v>
      </c>
      <c r="B28" s="20"/>
      <c r="C28" s="12"/>
      <c r="D28" s="12"/>
      <c r="E28" s="12"/>
    </row>
    <row r="29" spans="1:5" x14ac:dyDescent="0.25">
      <c r="A29" s="12" t="s">
        <v>60</v>
      </c>
      <c r="B29" s="12"/>
      <c r="C29" s="12">
        <f>-B4*B6</f>
        <v>-250</v>
      </c>
      <c r="D29" s="12">
        <f>C29</f>
        <v>-250</v>
      </c>
      <c r="E29" s="12">
        <f>D29</f>
        <v>-250</v>
      </c>
    </row>
    <row r="30" spans="1:5" x14ac:dyDescent="0.25">
      <c r="A30" s="12" t="s">
        <v>186</v>
      </c>
      <c r="B30" s="12" t="s">
        <v>66</v>
      </c>
      <c r="C30" s="12"/>
      <c r="D30" s="12"/>
      <c r="E30" s="12">
        <f>E14</f>
        <v>-80</v>
      </c>
    </row>
    <row r="31" spans="1:5" s="8" customFormat="1" ht="14.25" x14ac:dyDescent="0.2">
      <c r="A31" s="11" t="s">
        <v>61</v>
      </c>
      <c r="B31" s="11"/>
      <c r="C31" s="11">
        <f>SUM(C24:C30)</f>
        <v>750</v>
      </c>
      <c r="D31" s="11">
        <f>SUM(D24:D30)</f>
        <v>750</v>
      </c>
      <c r="E31" s="11">
        <f>SUM(E24:E30)</f>
        <v>590</v>
      </c>
    </row>
    <row r="32" spans="1:5" s="7" customFormat="1" x14ac:dyDescent="0.25">
      <c r="A32" s="21" t="s">
        <v>21</v>
      </c>
      <c r="B32" s="21"/>
      <c r="C32" s="21">
        <f>B7</f>
        <v>0.14000000000000001</v>
      </c>
      <c r="D32" s="21">
        <f>C32</f>
        <v>0.14000000000000001</v>
      </c>
      <c r="E32" s="21">
        <f>D32</f>
        <v>0.14000000000000001</v>
      </c>
    </row>
    <row r="33" spans="1:5" s="22" customFormat="1" ht="14.25" x14ac:dyDescent="0.2">
      <c r="A33" s="25" t="s">
        <v>62</v>
      </c>
      <c r="B33" s="29"/>
      <c r="C33" s="33">
        <f>C31*C32</f>
        <v>105.00000000000001</v>
      </c>
      <c r="D33" s="33">
        <f>D31*D32</f>
        <v>105.00000000000001</v>
      </c>
      <c r="E33" s="33">
        <f>E31*E32</f>
        <v>82.600000000000009</v>
      </c>
    </row>
    <row r="37" spans="1:5" ht="16.5" x14ac:dyDescent="0.35">
      <c r="A37" s="35" t="s">
        <v>69</v>
      </c>
      <c r="B37" s="12"/>
      <c r="C37" s="11" t="s">
        <v>43</v>
      </c>
      <c r="D37" s="11" t="s">
        <v>44</v>
      </c>
      <c r="E37" s="11" t="s">
        <v>45</v>
      </c>
    </row>
    <row r="38" spans="1:5" x14ac:dyDescent="0.25">
      <c r="A38" s="12" t="s">
        <v>70</v>
      </c>
      <c r="B38" s="12"/>
      <c r="C38" s="12">
        <f>B4+C12</f>
        <v>800</v>
      </c>
      <c r="D38" s="12">
        <f>C38+D12</f>
        <v>600</v>
      </c>
      <c r="E38" s="12">
        <f>D38+E12</f>
        <v>400</v>
      </c>
    </row>
    <row r="39" spans="1:5" x14ac:dyDescent="0.25">
      <c r="A39" s="12" t="s">
        <v>72</v>
      </c>
      <c r="B39" s="12"/>
      <c r="C39" s="12">
        <f>B4+C29</f>
        <v>750</v>
      </c>
      <c r="D39" s="12">
        <f>C39+D29</f>
        <v>500</v>
      </c>
      <c r="E39" s="12">
        <f>D39+E29</f>
        <v>250</v>
      </c>
    </row>
    <row r="40" spans="1:5" x14ac:dyDescent="0.25">
      <c r="A40" s="12" t="s">
        <v>74</v>
      </c>
      <c r="B40" s="12"/>
      <c r="C40" s="12">
        <f>C39-C38</f>
        <v>-50</v>
      </c>
      <c r="D40" s="12">
        <f>D39-D38</f>
        <v>-100</v>
      </c>
      <c r="E40" s="12">
        <f>E39-E38</f>
        <v>-150</v>
      </c>
    </row>
    <row r="41" spans="1:5" x14ac:dyDescent="0.25">
      <c r="A41" s="12"/>
      <c r="B41" s="12"/>
      <c r="C41" s="12"/>
      <c r="D41" s="12"/>
      <c r="E41" s="12"/>
    </row>
    <row r="42" spans="1:5" x14ac:dyDescent="0.25">
      <c r="A42" s="12" t="s">
        <v>76</v>
      </c>
      <c r="B42" s="12"/>
      <c r="C42" s="12" t="s">
        <v>77</v>
      </c>
      <c r="D42" s="12" t="s">
        <v>77</v>
      </c>
      <c r="E42" s="12" t="s">
        <v>77</v>
      </c>
    </row>
    <row r="43" spans="1:5" x14ac:dyDescent="0.25">
      <c r="A43" s="12" t="s">
        <v>78</v>
      </c>
      <c r="B43" s="12"/>
      <c r="C43" s="12"/>
      <c r="D43" s="12"/>
      <c r="E43" s="12"/>
    </row>
    <row r="44" spans="1:5" x14ac:dyDescent="0.25">
      <c r="A44" s="12"/>
      <c r="B44" s="12"/>
      <c r="C44" s="12"/>
      <c r="D44" s="12"/>
      <c r="E44" s="12"/>
    </row>
    <row r="45" spans="1:5" s="7" customFormat="1" x14ac:dyDescent="0.25">
      <c r="A45" s="21" t="s">
        <v>21</v>
      </c>
      <c r="B45" s="21"/>
      <c r="C45" s="21">
        <f>B7</f>
        <v>0.14000000000000001</v>
      </c>
      <c r="D45" s="21">
        <f>C45</f>
        <v>0.14000000000000001</v>
      </c>
      <c r="E45" s="21">
        <f>D45</f>
        <v>0.14000000000000001</v>
      </c>
    </row>
    <row r="46" spans="1:5" x14ac:dyDescent="0.25">
      <c r="A46" s="12"/>
      <c r="B46" s="12"/>
      <c r="C46" s="12"/>
      <c r="D46" s="12"/>
      <c r="E46" s="12"/>
    </row>
    <row r="47" spans="1:5" x14ac:dyDescent="0.25">
      <c r="A47" s="12" t="s">
        <v>80</v>
      </c>
      <c r="B47" s="12"/>
      <c r="C47" s="12">
        <f>C40*C45</f>
        <v>-7.0000000000000009</v>
      </c>
      <c r="D47" s="12">
        <f>D40*D45</f>
        <v>-14.000000000000002</v>
      </c>
      <c r="E47" s="12">
        <f>E40*E45</f>
        <v>-21.000000000000004</v>
      </c>
    </row>
    <row r="48" spans="1:5" x14ac:dyDescent="0.25">
      <c r="A48" s="12"/>
      <c r="B48" s="12"/>
      <c r="C48" s="12"/>
      <c r="D48" s="12"/>
      <c r="E48" s="12"/>
    </row>
    <row r="49" spans="1:7" x14ac:dyDescent="0.25">
      <c r="A49" s="32" t="s">
        <v>82</v>
      </c>
      <c r="B49" s="32"/>
      <c r="C49" s="32">
        <f>C47</f>
        <v>-7.0000000000000009</v>
      </c>
      <c r="D49" s="32">
        <f>D47-C47</f>
        <v>-7.0000000000000009</v>
      </c>
      <c r="E49" s="32">
        <f>E47-D47</f>
        <v>-7.0000000000000018</v>
      </c>
    </row>
    <row r="53" spans="1:7" ht="16.5" x14ac:dyDescent="0.35">
      <c r="A53" s="35" t="s">
        <v>187</v>
      </c>
      <c r="B53" s="12"/>
      <c r="C53" s="11" t="s">
        <v>43</v>
      </c>
      <c r="D53" s="11" t="s">
        <v>44</v>
      </c>
      <c r="E53" s="11" t="s">
        <v>45</v>
      </c>
    </row>
    <row r="54" spans="1:7" x14ac:dyDescent="0.25">
      <c r="A54" s="12" t="s">
        <v>188</v>
      </c>
      <c r="B54" s="50" t="s">
        <v>189</v>
      </c>
      <c r="C54" s="12">
        <f>C24</f>
        <v>800</v>
      </c>
      <c r="D54" s="12">
        <f>D24</f>
        <v>700</v>
      </c>
      <c r="E54" s="12">
        <f>E24</f>
        <v>720</v>
      </c>
    </row>
    <row r="55" spans="1:7" s="7" customFormat="1" x14ac:dyDescent="0.25">
      <c r="A55" s="21" t="s">
        <v>21</v>
      </c>
      <c r="B55" s="50" t="s">
        <v>71</v>
      </c>
      <c r="C55" s="21">
        <f>B7</f>
        <v>0.14000000000000001</v>
      </c>
      <c r="D55" s="21">
        <f>C55</f>
        <v>0.14000000000000001</v>
      </c>
      <c r="E55" s="21">
        <f>D55</f>
        <v>0.14000000000000001</v>
      </c>
    </row>
    <row r="56" spans="1:7" x14ac:dyDescent="0.25">
      <c r="A56" s="12" t="s">
        <v>190</v>
      </c>
      <c r="B56" s="50" t="s">
        <v>191</v>
      </c>
      <c r="C56" s="12">
        <f>C54*C55</f>
        <v>112.00000000000001</v>
      </c>
      <c r="D56" s="12">
        <f t="shared" ref="D56:E56" si="2">D54*D55</f>
        <v>98.000000000000014</v>
      </c>
      <c r="E56" s="12">
        <f t="shared" si="2"/>
        <v>100.80000000000001</v>
      </c>
    </row>
    <row r="57" spans="1:7" x14ac:dyDescent="0.25">
      <c r="A57" s="12" t="s">
        <v>192</v>
      </c>
      <c r="B57" s="50" t="s">
        <v>193</v>
      </c>
      <c r="C57" s="12">
        <v>0</v>
      </c>
      <c r="D57" s="12">
        <f>D27*D55</f>
        <v>14.000000000000002</v>
      </c>
      <c r="E57" s="12">
        <f>E27*E55</f>
        <v>0</v>
      </c>
      <c r="G57" s="1" t="s">
        <v>194</v>
      </c>
    </row>
    <row r="58" spans="1:7" x14ac:dyDescent="0.25">
      <c r="A58" s="12" t="s">
        <v>195</v>
      </c>
      <c r="B58" s="50" t="s">
        <v>196</v>
      </c>
      <c r="C58" s="12">
        <v>0</v>
      </c>
      <c r="D58" s="12">
        <v>0</v>
      </c>
      <c r="E58" s="12">
        <f>E30*E55</f>
        <v>-11.200000000000001</v>
      </c>
      <c r="G58" s="1" t="s">
        <v>197</v>
      </c>
    </row>
    <row r="59" spans="1:7" x14ac:dyDescent="0.25">
      <c r="A59" s="49" t="s">
        <v>198</v>
      </c>
      <c r="B59" s="49"/>
      <c r="C59" s="49">
        <f>SUM(C56:C58)</f>
        <v>112.00000000000001</v>
      </c>
      <c r="D59" s="49">
        <f>SUM(D56:D58)</f>
        <v>112.00000000000001</v>
      </c>
      <c r="E59" s="49">
        <f>SUM(E56:E58)</f>
        <v>89.600000000000009</v>
      </c>
    </row>
    <row r="61" spans="1:7" x14ac:dyDescent="0.25">
      <c r="A61" s="74" t="s">
        <v>56</v>
      </c>
      <c r="B61" s="74"/>
      <c r="C61" s="74">
        <f>C59/C54</f>
        <v>0.14000000000000001</v>
      </c>
      <c r="D61" s="74">
        <f>D59/D54</f>
        <v>0.16000000000000003</v>
      </c>
      <c r="E61" s="74">
        <f>E59/E54</f>
        <v>0.12444444444444445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ColWidth="9.28515625" defaultRowHeight="15" x14ac:dyDescent="0.25"/>
  <cols>
    <col min="1" max="1" width="35.140625" style="1" customWidth="1"/>
    <col min="2" max="2" width="15.85546875" style="1" bestFit="1" customWidth="1"/>
    <col min="3" max="3" width="9.85546875" style="1" bestFit="1" customWidth="1"/>
    <col min="4" max="4" width="18" style="1" customWidth="1"/>
    <col min="5" max="16384" width="9.28515625" style="1"/>
  </cols>
  <sheetData>
    <row r="1" spans="1:4" x14ac:dyDescent="0.25">
      <c r="A1" s="8" t="s">
        <v>199</v>
      </c>
    </row>
    <row r="2" spans="1:4" x14ac:dyDescent="0.25">
      <c r="A2" s="1" t="s">
        <v>200</v>
      </c>
    </row>
    <row r="3" spans="1:4" ht="57.75" x14ac:dyDescent="0.25">
      <c r="A3" s="11" t="s">
        <v>42</v>
      </c>
      <c r="B3" s="81" t="s">
        <v>70</v>
      </c>
      <c r="C3" s="11" t="s">
        <v>109</v>
      </c>
      <c r="D3" s="81" t="s">
        <v>201</v>
      </c>
    </row>
    <row r="4" spans="1:4" x14ac:dyDescent="0.25">
      <c r="A4" s="12" t="s">
        <v>202</v>
      </c>
      <c r="B4" s="12">
        <v>260</v>
      </c>
      <c r="C4" s="12">
        <v>140</v>
      </c>
      <c r="D4" s="12">
        <f>C4-B4</f>
        <v>-120</v>
      </c>
    </row>
    <row r="5" spans="1:4" x14ac:dyDescent="0.25">
      <c r="A5" s="12" t="s">
        <v>203</v>
      </c>
      <c r="B5" s="12">
        <v>26</v>
      </c>
      <c r="C5" s="12">
        <f>26-26</f>
        <v>0</v>
      </c>
      <c r="D5" s="12">
        <f>B5-C5</f>
        <v>26</v>
      </c>
    </row>
    <row r="6" spans="1:4" x14ac:dyDescent="0.25">
      <c r="A6" s="12" t="s">
        <v>204</v>
      </c>
      <c r="B6" s="12">
        <v>6</v>
      </c>
      <c r="C6" s="12">
        <v>0</v>
      </c>
      <c r="D6" s="12">
        <f>C6-B6</f>
        <v>-6</v>
      </c>
    </row>
    <row r="7" spans="1:4" x14ac:dyDescent="0.25">
      <c r="A7" s="12" t="s">
        <v>205</v>
      </c>
      <c r="B7" s="12"/>
      <c r="C7" s="12"/>
      <c r="D7" s="82">
        <f>SUM(D4:D6)</f>
        <v>-100</v>
      </c>
    </row>
    <row r="8" spans="1:4" x14ac:dyDescent="0.25">
      <c r="A8" s="12" t="s">
        <v>21</v>
      </c>
      <c r="B8" s="12"/>
      <c r="C8" s="12"/>
      <c r="D8" s="21">
        <v>0.28000000000000003</v>
      </c>
    </row>
    <row r="9" spans="1:4" x14ac:dyDescent="0.25">
      <c r="A9" s="24" t="s">
        <v>206</v>
      </c>
      <c r="B9" s="24"/>
      <c r="C9" s="24"/>
      <c r="D9" s="24">
        <f>D7*D8</f>
        <v>-28.000000000000004</v>
      </c>
    </row>
    <row r="10" spans="1:4" x14ac:dyDescent="0.25">
      <c r="A10" s="12" t="s">
        <v>207</v>
      </c>
      <c r="B10" s="12"/>
      <c r="C10" s="12"/>
      <c r="D10" s="12">
        <v>-32</v>
      </c>
    </row>
    <row r="11" spans="1:4" ht="15.75" thickBot="1" x14ac:dyDescent="0.3">
      <c r="A11" s="24" t="s">
        <v>208</v>
      </c>
      <c r="B11" s="24"/>
      <c r="C11" s="24"/>
      <c r="D11" s="83">
        <f>D9-D10</f>
        <v>3.9999999999999964</v>
      </c>
    </row>
    <row r="12" spans="1:4" ht="15.75" thickTop="1" x14ac:dyDescent="0.25"/>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28515625" defaultRowHeight="15" x14ac:dyDescent="0.25"/>
  <cols>
    <col min="1" max="16384" width="9.28515625" style="1"/>
  </cols>
  <sheetData>
    <row r="1" spans="1:1" x14ac:dyDescent="0.25">
      <c r="A1" s="8" t="s">
        <v>209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K42" sqref="K42"/>
    </sheetView>
  </sheetViews>
  <sheetFormatPr defaultColWidth="9.28515625" defaultRowHeight="15" x14ac:dyDescent="0.25"/>
  <cols>
    <col min="1" max="1" width="45.85546875" style="1" bestFit="1" customWidth="1"/>
    <col min="2" max="2" width="10.85546875" style="1" customWidth="1"/>
    <col min="3" max="3" width="12.140625" style="1" customWidth="1"/>
    <col min="4" max="4" width="12.5703125" style="1" bestFit="1" customWidth="1"/>
    <col min="5" max="8" width="10.28515625" style="1" customWidth="1"/>
    <col min="9" max="16384" width="9.28515625" style="1"/>
  </cols>
  <sheetData>
    <row r="1" spans="1:9" x14ac:dyDescent="0.25">
      <c r="A1" s="8" t="s">
        <v>31</v>
      </c>
    </row>
    <row r="3" spans="1:9" x14ac:dyDescent="0.25">
      <c r="A3" s="12" t="s">
        <v>32</v>
      </c>
      <c r="B3" s="12" t="s">
        <v>33</v>
      </c>
      <c r="C3" s="12"/>
    </row>
    <row r="4" spans="1:9" x14ac:dyDescent="0.25">
      <c r="A4" s="12" t="s">
        <v>34</v>
      </c>
      <c r="B4" s="12">
        <v>1000</v>
      </c>
      <c r="C4" s="12"/>
    </row>
    <row r="5" spans="1:9" x14ac:dyDescent="0.25">
      <c r="A5" s="12" t="s">
        <v>35</v>
      </c>
      <c r="B5" s="12">
        <v>5</v>
      </c>
      <c r="C5" s="12" t="s">
        <v>36</v>
      </c>
    </row>
    <row r="6" spans="1:9" x14ac:dyDescent="0.25">
      <c r="A6" s="39" t="s">
        <v>37</v>
      </c>
      <c r="B6" s="21">
        <v>0.25</v>
      </c>
      <c r="C6" s="12" t="s">
        <v>38</v>
      </c>
      <c r="D6" s="1" t="s">
        <v>39</v>
      </c>
    </row>
    <row r="7" spans="1:9" x14ac:dyDescent="0.25">
      <c r="A7" s="12" t="s">
        <v>40</v>
      </c>
      <c r="B7" s="21">
        <v>0.14000000000000001</v>
      </c>
      <c r="C7" s="12"/>
    </row>
    <row r="9" spans="1:9" x14ac:dyDescent="0.25">
      <c r="A9" s="8" t="s">
        <v>41</v>
      </c>
    </row>
    <row r="10" spans="1:9" s="8" customFormat="1" ht="14.25" x14ac:dyDescent="0.2">
      <c r="A10" s="11" t="s">
        <v>42</v>
      </c>
      <c r="B10" s="11"/>
      <c r="C10" s="11" t="s">
        <v>43</v>
      </c>
      <c r="D10" s="11" t="s">
        <v>44</v>
      </c>
      <c r="E10" s="11" t="s">
        <v>45</v>
      </c>
      <c r="F10" s="11" t="s">
        <v>46</v>
      </c>
      <c r="G10" s="11" t="s">
        <v>47</v>
      </c>
      <c r="H10" s="11" t="s">
        <v>48</v>
      </c>
      <c r="I10" s="11" t="s">
        <v>49</v>
      </c>
    </row>
    <row r="11" spans="1:9" x14ac:dyDescent="0.25">
      <c r="A11" s="12" t="s">
        <v>50</v>
      </c>
      <c r="B11" s="12"/>
      <c r="C11" s="12">
        <v>1000</v>
      </c>
      <c r="D11" s="12">
        <v>1000</v>
      </c>
      <c r="E11" s="12">
        <v>1000</v>
      </c>
      <c r="F11" s="12">
        <v>1000</v>
      </c>
      <c r="G11" s="12">
        <v>1000</v>
      </c>
      <c r="H11" s="12">
        <v>1000</v>
      </c>
      <c r="I11" s="12">
        <f>SUM(C11:H11)</f>
        <v>6000</v>
      </c>
    </row>
    <row r="12" spans="1:9" x14ac:dyDescent="0.25">
      <c r="A12" s="12" t="s">
        <v>51</v>
      </c>
      <c r="B12" s="12"/>
      <c r="C12" s="12">
        <f>-B4/B5</f>
        <v>-200</v>
      </c>
      <c r="D12" s="12">
        <f>C12</f>
        <v>-200</v>
      </c>
      <c r="E12" s="12">
        <f t="shared" ref="E12:G12" si="0">D12</f>
        <v>-200</v>
      </c>
      <c r="F12" s="12">
        <f t="shared" si="0"/>
        <v>-200</v>
      </c>
      <c r="G12" s="12">
        <f t="shared" si="0"/>
        <v>-200</v>
      </c>
      <c r="H12" s="12">
        <v>0</v>
      </c>
      <c r="I12" s="12">
        <f>SUM(C12:H12)</f>
        <v>-1000</v>
      </c>
    </row>
    <row r="13" spans="1:9" s="8" customFormat="1" ht="14.25" x14ac:dyDescent="0.2">
      <c r="A13" s="11" t="s">
        <v>6</v>
      </c>
      <c r="B13" s="11"/>
      <c r="C13" s="11">
        <f t="shared" ref="C13:I13" si="1">SUM(C11:C12)</f>
        <v>800</v>
      </c>
      <c r="D13" s="11">
        <f t="shared" si="1"/>
        <v>800</v>
      </c>
      <c r="E13" s="11">
        <f t="shared" si="1"/>
        <v>800</v>
      </c>
      <c r="F13" s="11">
        <f t="shared" si="1"/>
        <v>800</v>
      </c>
      <c r="G13" s="11">
        <f t="shared" si="1"/>
        <v>800</v>
      </c>
      <c r="H13" s="11">
        <f t="shared" si="1"/>
        <v>1000</v>
      </c>
      <c r="I13" s="11">
        <f t="shared" si="1"/>
        <v>5000</v>
      </c>
    </row>
    <row r="14" spans="1:9" ht="15.75" thickBot="1" x14ac:dyDescent="0.3">
      <c r="A14" s="13"/>
      <c r="B14" s="13"/>
      <c r="C14" s="13"/>
      <c r="D14" s="13"/>
      <c r="E14" s="13"/>
      <c r="F14" s="13"/>
      <c r="G14" s="13"/>
      <c r="H14" s="13"/>
      <c r="I14" s="13"/>
    </row>
    <row r="15" spans="1:9" x14ac:dyDescent="0.25">
      <c r="A15" s="14" t="s">
        <v>52</v>
      </c>
      <c r="B15" s="26"/>
      <c r="C15" s="15"/>
      <c r="D15" s="15"/>
      <c r="E15" s="15"/>
      <c r="F15" s="15"/>
      <c r="G15" s="15"/>
      <c r="H15" s="15"/>
      <c r="I15" s="16"/>
    </row>
    <row r="16" spans="1:9" x14ac:dyDescent="0.25">
      <c r="A16" s="23" t="s">
        <v>53</v>
      </c>
      <c r="B16" s="27"/>
      <c r="C16" s="24">
        <f>-C30</f>
        <v>-105.00000000000001</v>
      </c>
      <c r="D16" s="24">
        <f t="shared" ref="D16:H16" si="2">-D30</f>
        <v>-105.00000000000001</v>
      </c>
      <c r="E16" s="24">
        <f t="shared" si="2"/>
        <v>-105.00000000000001</v>
      </c>
      <c r="F16" s="24">
        <f t="shared" si="2"/>
        <v>-105.00000000000001</v>
      </c>
      <c r="G16" s="24">
        <f t="shared" si="2"/>
        <v>-140</v>
      </c>
      <c r="H16" s="24">
        <f t="shared" si="2"/>
        <v>-140</v>
      </c>
      <c r="I16" s="24">
        <f>SUM(C16:H16)</f>
        <v>-700</v>
      </c>
    </row>
    <row r="17" spans="1:9" ht="15.75" thickBot="1" x14ac:dyDescent="0.3">
      <c r="A17" s="36" t="s">
        <v>54</v>
      </c>
      <c r="B17" s="37"/>
      <c r="C17" s="38">
        <f>C53</f>
        <v>-7.0000000000000009</v>
      </c>
      <c r="D17" s="38">
        <f>D53</f>
        <v>-7.0000000000000009</v>
      </c>
      <c r="E17" s="38">
        <f t="shared" ref="E17:G17" si="3">E53</f>
        <v>-7.0000000000000018</v>
      </c>
      <c r="F17" s="38">
        <f t="shared" si="3"/>
        <v>-7</v>
      </c>
      <c r="G17" s="38">
        <f t="shared" si="3"/>
        <v>28.000000000000004</v>
      </c>
      <c r="H17" s="38"/>
      <c r="I17" s="38"/>
    </row>
    <row r="18" spans="1:9" s="8" customFormat="1" thickBot="1" x14ac:dyDescent="0.25">
      <c r="A18" s="17" t="s">
        <v>55</v>
      </c>
      <c r="B18" s="28"/>
      <c r="C18" s="18">
        <f>C16+C17</f>
        <v>-112.00000000000001</v>
      </c>
      <c r="D18" s="18">
        <f t="shared" ref="D18:I18" si="4">D16+D17</f>
        <v>-112.00000000000001</v>
      </c>
      <c r="E18" s="18">
        <f t="shared" si="4"/>
        <v>-112.00000000000001</v>
      </c>
      <c r="F18" s="18">
        <f t="shared" si="4"/>
        <v>-112.00000000000001</v>
      </c>
      <c r="G18" s="18">
        <f t="shared" si="4"/>
        <v>-112</v>
      </c>
      <c r="H18" s="18">
        <f t="shared" si="4"/>
        <v>-140</v>
      </c>
      <c r="I18" s="18">
        <f t="shared" si="4"/>
        <v>-700</v>
      </c>
    </row>
    <row r="20" spans="1:9" s="7" customFormat="1" x14ac:dyDescent="0.25">
      <c r="A20" s="58" t="s">
        <v>56</v>
      </c>
      <c r="B20" s="58"/>
      <c r="C20" s="59">
        <f>-C18/C13</f>
        <v>0.14000000000000001</v>
      </c>
      <c r="D20" s="59">
        <f t="shared" ref="D20:I20" si="5">-D18/D13</f>
        <v>0.14000000000000001</v>
      </c>
      <c r="E20" s="59">
        <f t="shared" si="5"/>
        <v>0.14000000000000001</v>
      </c>
      <c r="F20" s="59">
        <f t="shared" si="5"/>
        <v>0.14000000000000001</v>
      </c>
      <c r="G20" s="59">
        <f t="shared" si="5"/>
        <v>0.14000000000000001</v>
      </c>
      <c r="H20" s="59">
        <f t="shared" si="5"/>
        <v>0.14000000000000001</v>
      </c>
      <c r="I20" s="59">
        <f t="shared" si="5"/>
        <v>0.14000000000000001</v>
      </c>
    </row>
    <row r="22" spans="1:9" ht="16.5" x14ac:dyDescent="0.35">
      <c r="A22" s="19" t="s">
        <v>57</v>
      </c>
      <c r="B22" s="19" t="s">
        <v>58</v>
      </c>
      <c r="C22" s="11" t="s">
        <v>43</v>
      </c>
      <c r="D22" s="11" t="s">
        <v>44</v>
      </c>
      <c r="E22" s="11" t="s">
        <v>45</v>
      </c>
      <c r="F22" s="11" t="s">
        <v>46</v>
      </c>
      <c r="G22" s="11" t="s">
        <v>47</v>
      </c>
      <c r="H22" s="11" t="s">
        <v>48</v>
      </c>
      <c r="I22" s="11" t="s">
        <v>49</v>
      </c>
    </row>
    <row r="23" spans="1:9" x14ac:dyDescent="0.25">
      <c r="A23" s="12" t="s">
        <v>6</v>
      </c>
      <c r="B23" s="12"/>
      <c r="C23" s="12">
        <f>C13</f>
        <v>800</v>
      </c>
      <c r="D23" s="12">
        <f t="shared" ref="D23:H23" si="6">D13</f>
        <v>800</v>
      </c>
      <c r="E23" s="12">
        <f t="shared" si="6"/>
        <v>800</v>
      </c>
      <c r="F23" s="12">
        <f t="shared" si="6"/>
        <v>800</v>
      </c>
      <c r="G23" s="12">
        <f t="shared" si="6"/>
        <v>800</v>
      </c>
      <c r="H23" s="12">
        <f t="shared" si="6"/>
        <v>1000</v>
      </c>
      <c r="I23" s="12">
        <f>SUM(C23:H23)</f>
        <v>5000</v>
      </c>
    </row>
    <row r="24" spans="1:9" x14ac:dyDescent="0.25">
      <c r="A24" s="20" t="s">
        <v>7</v>
      </c>
      <c r="B24" s="20"/>
      <c r="C24" s="12"/>
      <c r="D24" s="12"/>
      <c r="E24" s="12"/>
      <c r="F24" s="12"/>
      <c r="G24" s="12"/>
      <c r="H24" s="12"/>
      <c r="I24" s="12"/>
    </row>
    <row r="25" spans="1:9" x14ac:dyDescent="0.25">
      <c r="A25" s="12" t="s">
        <v>59</v>
      </c>
      <c r="B25" s="12"/>
      <c r="C25" s="12">
        <f>-C12</f>
        <v>200</v>
      </c>
      <c r="D25" s="12">
        <f>C25</f>
        <v>200</v>
      </c>
      <c r="E25" s="12">
        <f t="shared" ref="E25:G25" si="7">D25</f>
        <v>200</v>
      </c>
      <c r="F25" s="12">
        <f t="shared" si="7"/>
        <v>200</v>
      </c>
      <c r="G25" s="12">
        <f t="shared" si="7"/>
        <v>200</v>
      </c>
      <c r="H25" s="12">
        <v>0</v>
      </c>
      <c r="I25" s="12">
        <f>SUM(C25:H25)</f>
        <v>1000</v>
      </c>
    </row>
    <row r="26" spans="1:9" x14ac:dyDescent="0.25">
      <c r="A26" s="20" t="s">
        <v>10</v>
      </c>
      <c r="B26" s="20"/>
      <c r="C26" s="12"/>
      <c r="D26" s="12"/>
      <c r="E26" s="12"/>
      <c r="F26" s="12"/>
      <c r="G26" s="12"/>
      <c r="H26" s="12"/>
      <c r="I26" s="12"/>
    </row>
    <row r="27" spans="1:9" x14ac:dyDescent="0.25">
      <c r="A27" s="12" t="s">
        <v>60</v>
      </c>
      <c r="B27" s="12"/>
      <c r="C27" s="12">
        <f>-B4*B6</f>
        <v>-250</v>
      </c>
      <c r="D27" s="12">
        <f>C27</f>
        <v>-250</v>
      </c>
      <c r="E27" s="12">
        <f t="shared" ref="E27:F27" si="8">D27</f>
        <v>-250</v>
      </c>
      <c r="F27" s="12">
        <f t="shared" si="8"/>
        <v>-250</v>
      </c>
      <c r="G27" s="12">
        <v>0</v>
      </c>
      <c r="H27" s="12">
        <v>0</v>
      </c>
      <c r="I27" s="12">
        <f>SUM(C27:H27)</f>
        <v>-1000</v>
      </c>
    </row>
    <row r="28" spans="1:9" s="8" customFormat="1" ht="14.25" x14ac:dyDescent="0.2">
      <c r="A28" s="11" t="s">
        <v>61</v>
      </c>
      <c r="B28" s="11"/>
      <c r="C28" s="11">
        <f t="shared" ref="C28:H28" si="9">SUM(C23:C27)</f>
        <v>750</v>
      </c>
      <c r="D28" s="11">
        <f t="shared" si="9"/>
        <v>750</v>
      </c>
      <c r="E28" s="11">
        <f t="shared" si="9"/>
        <v>750</v>
      </c>
      <c r="F28" s="11">
        <f t="shared" si="9"/>
        <v>750</v>
      </c>
      <c r="G28" s="11">
        <f t="shared" si="9"/>
        <v>1000</v>
      </c>
      <c r="H28" s="11">
        <f t="shared" si="9"/>
        <v>1000</v>
      </c>
      <c r="I28" s="11">
        <f>SUM(C28:H28)</f>
        <v>5000</v>
      </c>
    </row>
    <row r="29" spans="1:9" s="7" customFormat="1" x14ac:dyDescent="0.25">
      <c r="A29" s="21" t="s">
        <v>21</v>
      </c>
      <c r="B29" s="21"/>
      <c r="C29" s="21">
        <f>B7</f>
        <v>0.14000000000000001</v>
      </c>
      <c r="D29" s="21">
        <f>C29</f>
        <v>0.14000000000000001</v>
      </c>
      <c r="E29" s="21">
        <f t="shared" ref="E29:H29" si="10">D29</f>
        <v>0.14000000000000001</v>
      </c>
      <c r="F29" s="21">
        <f t="shared" si="10"/>
        <v>0.14000000000000001</v>
      </c>
      <c r="G29" s="21">
        <f t="shared" si="10"/>
        <v>0.14000000000000001</v>
      </c>
      <c r="H29" s="21">
        <f t="shared" si="10"/>
        <v>0.14000000000000001</v>
      </c>
      <c r="I29" s="21"/>
    </row>
    <row r="30" spans="1:9" s="22" customFormat="1" ht="14.25" x14ac:dyDescent="0.2">
      <c r="A30" s="25" t="s">
        <v>62</v>
      </c>
      <c r="B30" s="29" t="s">
        <v>63</v>
      </c>
      <c r="C30" s="33">
        <f>C28*C29</f>
        <v>105.00000000000001</v>
      </c>
      <c r="D30" s="33">
        <f t="shared" ref="D30:H30" si="11">D28*D29</f>
        <v>105.00000000000001</v>
      </c>
      <c r="E30" s="33">
        <f t="shared" si="11"/>
        <v>105.00000000000001</v>
      </c>
      <c r="F30" s="33">
        <f t="shared" si="11"/>
        <v>105.00000000000001</v>
      </c>
      <c r="G30" s="33">
        <f>G28*G29</f>
        <v>140</v>
      </c>
      <c r="H30" s="33">
        <f t="shared" si="11"/>
        <v>140</v>
      </c>
      <c r="I30" s="41">
        <f>SUM(C30:H30)</f>
        <v>700</v>
      </c>
    </row>
    <row r="33" spans="1:9" ht="16.5" x14ac:dyDescent="0.35">
      <c r="A33" s="19" t="s">
        <v>64</v>
      </c>
      <c r="B33" s="19"/>
      <c r="C33" s="11" t="s">
        <v>43</v>
      </c>
      <c r="D33" s="11" t="s">
        <v>44</v>
      </c>
      <c r="E33" s="11" t="s">
        <v>45</v>
      </c>
      <c r="F33" s="11" t="s">
        <v>46</v>
      </c>
      <c r="G33" s="11" t="s">
        <v>47</v>
      </c>
      <c r="H33" s="11" t="s">
        <v>48</v>
      </c>
      <c r="I33" s="11" t="s">
        <v>49</v>
      </c>
    </row>
    <row r="34" spans="1:9" x14ac:dyDescent="0.25">
      <c r="A34" s="12" t="s">
        <v>6</v>
      </c>
      <c r="B34" s="12"/>
      <c r="C34" s="12">
        <f>C23</f>
        <v>800</v>
      </c>
      <c r="D34" s="12">
        <f t="shared" ref="D34:H34" si="12">D23</f>
        <v>800</v>
      </c>
      <c r="E34" s="12">
        <f t="shared" si="12"/>
        <v>800</v>
      </c>
      <c r="F34" s="12">
        <f t="shared" si="12"/>
        <v>800</v>
      </c>
      <c r="G34" s="12">
        <f t="shared" si="12"/>
        <v>800</v>
      </c>
      <c r="H34" s="12">
        <f t="shared" si="12"/>
        <v>1000</v>
      </c>
      <c r="I34" s="12">
        <f>SUM(C34:H34)</f>
        <v>5000</v>
      </c>
    </row>
    <row r="35" spans="1:9" x14ac:dyDescent="0.25">
      <c r="A35" s="21" t="s">
        <v>21</v>
      </c>
      <c r="B35" s="21"/>
      <c r="C35" s="21">
        <f>B7</f>
        <v>0.14000000000000001</v>
      </c>
      <c r="D35" s="21">
        <f>C35</f>
        <v>0.14000000000000001</v>
      </c>
      <c r="E35" s="21">
        <f t="shared" ref="E35:I35" si="13">D35</f>
        <v>0.14000000000000001</v>
      </c>
      <c r="F35" s="21">
        <f t="shared" si="13"/>
        <v>0.14000000000000001</v>
      </c>
      <c r="G35" s="21">
        <f t="shared" si="13"/>
        <v>0.14000000000000001</v>
      </c>
      <c r="H35" s="21">
        <f t="shared" si="13"/>
        <v>0.14000000000000001</v>
      </c>
      <c r="I35" s="21">
        <f t="shared" si="13"/>
        <v>0.14000000000000001</v>
      </c>
    </row>
    <row r="36" spans="1:9" x14ac:dyDescent="0.25">
      <c r="A36" s="12" t="s">
        <v>65</v>
      </c>
      <c r="B36" s="30" t="s">
        <v>66</v>
      </c>
      <c r="C36" s="34">
        <f t="shared" ref="C36:I36" si="14">C34*C35</f>
        <v>112.00000000000001</v>
      </c>
      <c r="D36" s="34">
        <f t="shared" si="14"/>
        <v>112.00000000000001</v>
      </c>
      <c r="E36" s="34">
        <f>E34*E35</f>
        <v>112.00000000000001</v>
      </c>
      <c r="F36" s="34">
        <f t="shared" si="14"/>
        <v>112.00000000000001</v>
      </c>
      <c r="G36" s="34">
        <f t="shared" si="14"/>
        <v>112.00000000000001</v>
      </c>
      <c r="H36" s="34">
        <f t="shared" si="14"/>
        <v>140</v>
      </c>
      <c r="I36" s="40">
        <f t="shared" si="14"/>
        <v>700.00000000000011</v>
      </c>
    </row>
    <row r="38" spans="1:9" ht="30" x14ac:dyDescent="0.25">
      <c r="A38" s="31" t="s">
        <v>67</v>
      </c>
      <c r="B38" s="32" t="s">
        <v>68</v>
      </c>
      <c r="C38" s="32">
        <f>C30-C36</f>
        <v>-7</v>
      </c>
      <c r="D38" s="32">
        <f t="shared" ref="D38:I38" si="15">D30-D36</f>
        <v>-7</v>
      </c>
      <c r="E38" s="32">
        <f t="shared" si="15"/>
        <v>-7</v>
      </c>
      <c r="F38" s="32">
        <f t="shared" si="15"/>
        <v>-7</v>
      </c>
      <c r="G38" s="32">
        <f>G30-G36</f>
        <v>27.999999999999986</v>
      </c>
      <c r="H38" s="32">
        <f t="shared" si="15"/>
        <v>0</v>
      </c>
      <c r="I38" s="32">
        <f t="shared" si="15"/>
        <v>0</v>
      </c>
    </row>
    <row r="41" spans="1:9" ht="16.5" x14ac:dyDescent="0.35">
      <c r="A41" s="35" t="s">
        <v>69</v>
      </c>
      <c r="B41" s="12"/>
      <c r="C41" s="11" t="s">
        <v>43</v>
      </c>
      <c r="D41" s="11" t="s">
        <v>44</v>
      </c>
      <c r="E41" s="11" t="s">
        <v>45</v>
      </c>
      <c r="F41" s="11" t="s">
        <v>46</v>
      </c>
      <c r="G41" s="11" t="s">
        <v>47</v>
      </c>
      <c r="H41" s="11" t="s">
        <v>48</v>
      </c>
      <c r="I41" s="11" t="s">
        <v>49</v>
      </c>
    </row>
    <row r="42" spans="1:9" x14ac:dyDescent="0.25">
      <c r="A42" s="12" t="s">
        <v>70</v>
      </c>
      <c r="B42" s="12" t="s">
        <v>71</v>
      </c>
      <c r="C42" s="12">
        <f>B4+C12</f>
        <v>800</v>
      </c>
      <c r="D42" s="12">
        <f>C42+D12</f>
        <v>600</v>
      </c>
      <c r="E42" s="12">
        <f>D42+E12</f>
        <v>400</v>
      </c>
      <c r="F42" s="12">
        <f>E42+F12</f>
        <v>200</v>
      </c>
      <c r="G42" s="12">
        <f>F42+G12</f>
        <v>0</v>
      </c>
      <c r="H42" s="12"/>
      <c r="I42" s="12"/>
    </row>
    <row r="43" spans="1:9" x14ac:dyDescent="0.25">
      <c r="A43" s="12" t="s">
        <v>72</v>
      </c>
      <c r="B43" s="12" t="s">
        <v>73</v>
      </c>
      <c r="C43" s="12">
        <f>B4+C27</f>
        <v>750</v>
      </c>
      <c r="D43" s="12">
        <f>C43+D27</f>
        <v>500</v>
      </c>
      <c r="E43" s="12">
        <f>D43+E27</f>
        <v>250</v>
      </c>
      <c r="F43" s="12">
        <f>E43+F27</f>
        <v>0</v>
      </c>
      <c r="G43" s="12">
        <f>F43+G27</f>
        <v>0</v>
      </c>
      <c r="H43" s="12"/>
      <c r="I43" s="12"/>
    </row>
    <row r="44" spans="1:9" x14ac:dyDescent="0.25">
      <c r="A44" s="12" t="s">
        <v>74</v>
      </c>
      <c r="B44" s="12" t="s">
        <v>75</v>
      </c>
      <c r="C44" s="12">
        <f>C43-C42</f>
        <v>-50</v>
      </c>
      <c r="D44" s="12">
        <f>D43-D42</f>
        <v>-100</v>
      </c>
      <c r="E44" s="12">
        <f>E43-E42</f>
        <v>-150</v>
      </c>
      <c r="F44" s="12">
        <f>F43-F42</f>
        <v>-200</v>
      </c>
      <c r="G44" s="12">
        <f>G43-G42</f>
        <v>0</v>
      </c>
      <c r="H44" s="12"/>
      <c r="I44" s="12"/>
    </row>
    <row r="45" spans="1:9" x14ac:dyDescent="0.25">
      <c r="A45" s="12"/>
      <c r="B45" s="12"/>
      <c r="C45" s="12"/>
      <c r="D45" s="12"/>
      <c r="E45" s="12"/>
      <c r="F45" s="12"/>
      <c r="G45" s="12"/>
      <c r="H45" s="12"/>
      <c r="I45" s="12"/>
    </row>
    <row r="46" spans="1:9" x14ac:dyDescent="0.25">
      <c r="A46" s="12" t="s">
        <v>76</v>
      </c>
      <c r="B46" s="12"/>
      <c r="C46" s="12" t="s">
        <v>77</v>
      </c>
      <c r="D46" s="12" t="s">
        <v>77</v>
      </c>
      <c r="E46" s="12"/>
      <c r="F46" s="12"/>
      <c r="G46" s="12"/>
      <c r="H46" s="12"/>
      <c r="I46" s="12"/>
    </row>
    <row r="47" spans="1:9" x14ac:dyDescent="0.25">
      <c r="A47" s="12" t="s">
        <v>78</v>
      </c>
      <c r="B47" s="12"/>
      <c r="C47" s="12"/>
      <c r="D47" s="12"/>
      <c r="E47" s="12"/>
      <c r="F47" s="12"/>
      <c r="G47" s="12"/>
      <c r="H47" s="12"/>
      <c r="I47" s="12"/>
    </row>
    <row r="48" spans="1:9" x14ac:dyDescent="0.25">
      <c r="A48" s="12"/>
      <c r="B48" s="12"/>
      <c r="C48" s="12"/>
      <c r="D48" s="12"/>
      <c r="E48" s="12"/>
      <c r="F48" s="12"/>
      <c r="G48" s="12"/>
      <c r="H48" s="12"/>
      <c r="I48" s="12"/>
    </row>
    <row r="49" spans="1:9" s="7" customFormat="1" x14ac:dyDescent="0.25">
      <c r="A49" s="21" t="s">
        <v>21</v>
      </c>
      <c r="B49" s="21" t="s">
        <v>79</v>
      </c>
      <c r="C49" s="21">
        <f>B7</f>
        <v>0.14000000000000001</v>
      </c>
      <c r="D49" s="21">
        <f>C49</f>
        <v>0.14000000000000001</v>
      </c>
      <c r="E49" s="21">
        <f>D49</f>
        <v>0.14000000000000001</v>
      </c>
      <c r="F49" s="21">
        <f>E49</f>
        <v>0.14000000000000001</v>
      </c>
      <c r="G49" s="21">
        <f>F49</f>
        <v>0.14000000000000001</v>
      </c>
      <c r="H49" s="21"/>
      <c r="I49" s="21"/>
    </row>
    <row r="50" spans="1:9" x14ac:dyDescent="0.25">
      <c r="A50" s="12"/>
      <c r="B50" s="12"/>
      <c r="C50" s="12"/>
      <c r="D50" s="12"/>
      <c r="E50" s="12"/>
      <c r="F50" s="12"/>
      <c r="G50" s="12"/>
      <c r="H50" s="12"/>
      <c r="I50" s="12"/>
    </row>
    <row r="51" spans="1:9" x14ac:dyDescent="0.25">
      <c r="A51" s="12" t="s">
        <v>80</v>
      </c>
      <c r="B51" s="12" t="s">
        <v>81</v>
      </c>
      <c r="C51" s="12">
        <f>C44*C49</f>
        <v>-7.0000000000000009</v>
      </c>
      <c r="D51" s="12">
        <f>D44*D49</f>
        <v>-14.000000000000002</v>
      </c>
      <c r="E51" s="12">
        <f>E44*E49</f>
        <v>-21.000000000000004</v>
      </c>
      <c r="F51" s="12">
        <f>F44*F49</f>
        <v>-28.000000000000004</v>
      </c>
      <c r="G51" s="12">
        <f>G44*G49</f>
        <v>0</v>
      </c>
      <c r="H51" s="12"/>
      <c r="I51" s="12"/>
    </row>
    <row r="52" spans="1:9" x14ac:dyDescent="0.25">
      <c r="A52" s="12"/>
      <c r="B52" s="12"/>
      <c r="C52" s="12"/>
      <c r="D52" s="12"/>
      <c r="E52" s="12"/>
      <c r="F52" s="12"/>
      <c r="G52" s="12"/>
      <c r="H52" s="12"/>
      <c r="I52" s="12"/>
    </row>
    <row r="53" spans="1:9" x14ac:dyDescent="0.25">
      <c r="A53" s="32" t="s">
        <v>82</v>
      </c>
      <c r="B53" s="32"/>
      <c r="C53" s="32">
        <f>C51</f>
        <v>-7.0000000000000009</v>
      </c>
      <c r="D53" s="32">
        <f>D51-C51</f>
        <v>-7.0000000000000009</v>
      </c>
      <c r="E53" s="32">
        <f>E51-D51</f>
        <v>-7.0000000000000018</v>
      </c>
      <c r="F53" s="32">
        <f>F51-E51</f>
        <v>-7</v>
      </c>
      <c r="G53" s="32">
        <f>G51-F51</f>
        <v>28.000000000000004</v>
      </c>
      <c r="H53" s="32"/>
      <c r="I53" s="32"/>
    </row>
    <row r="57" spans="1:9" x14ac:dyDescent="0.25">
      <c r="A57" s="12" t="s">
        <v>83</v>
      </c>
      <c r="B57" s="12"/>
      <c r="C57" s="11" t="s">
        <v>43</v>
      </c>
      <c r="D57" s="11" t="s">
        <v>44</v>
      </c>
      <c r="E57" s="11" t="s">
        <v>45</v>
      </c>
      <c r="F57" s="11" t="s">
        <v>46</v>
      </c>
      <c r="G57" s="11" t="s">
        <v>47</v>
      </c>
      <c r="H57" s="11" t="s">
        <v>48</v>
      </c>
    </row>
    <row r="58" spans="1:9" x14ac:dyDescent="0.25">
      <c r="A58" s="12"/>
      <c r="B58" s="12"/>
      <c r="C58" s="12"/>
      <c r="D58" s="12"/>
      <c r="E58" s="12"/>
      <c r="F58" s="12"/>
      <c r="G58" s="12"/>
      <c r="H58" s="12"/>
    </row>
    <row r="59" spans="1:9" ht="16.5" x14ac:dyDescent="0.35">
      <c r="A59" s="35" t="s">
        <v>84</v>
      </c>
      <c r="B59" s="12"/>
      <c r="C59" s="12"/>
      <c r="D59" s="12"/>
      <c r="E59" s="12"/>
      <c r="F59" s="12"/>
      <c r="G59" s="12"/>
      <c r="H59" s="12"/>
    </row>
    <row r="60" spans="1:9" x14ac:dyDescent="0.25">
      <c r="A60" s="12" t="s">
        <v>85</v>
      </c>
      <c r="B60" s="12" t="s">
        <v>86</v>
      </c>
      <c r="C60" s="12">
        <f>-C51</f>
        <v>7.0000000000000009</v>
      </c>
      <c r="D60" s="12">
        <f t="shared" ref="D60:G60" si="16">-D51</f>
        <v>14.000000000000002</v>
      </c>
      <c r="E60" s="12">
        <f t="shared" si="16"/>
        <v>21.000000000000004</v>
      </c>
      <c r="F60" s="12">
        <f t="shared" si="16"/>
        <v>28.000000000000004</v>
      </c>
      <c r="G60" s="12">
        <f t="shared" si="16"/>
        <v>0</v>
      </c>
      <c r="H60" s="12"/>
    </row>
    <row r="61" spans="1:9" x14ac:dyDescent="0.25">
      <c r="A61" s="12"/>
      <c r="B61" s="12"/>
      <c r="C61" s="12"/>
      <c r="D61" s="12"/>
      <c r="E61" s="12"/>
      <c r="F61" s="12"/>
      <c r="G61" s="12"/>
      <c r="H61" s="12"/>
    </row>
    <row r="62" spans="1:9" ht="16.5" x14ac:dyDescent="0.35">
      <c r="A62" s="35" t="s">
        <v>87</v>
      </c>
      <c r="B62" s="12"/>
      <c r="C62" s="12"/>
      <c r="D62" s="12"/>
      <c r="E62" s="12"/>
      <c r="F62" s="12"/>
      <c r="G62" s="12"/>
      <c r="H62" s="12"/>
    </row>
    <row r="63" spans="1:9" x14ac:dyDescent="0.25">
      <c r="A63" s="12" t="s">
        <v>88</v>
      </c>
      <c r="B63" s="12" t="s">
        <v>63</v>
      </c>
      <c r="C63" s="12">
        <f>C30</f>
        <v>105.00000000000001</v>
      </c>
      <c r="D63" s="12">
        <f>D30</f>
        <v>105.00000000000001</v>
      </c>
      <c r="E63" s="12">
        <f>E30</f>
        <v>105.00000000000001</v>
      </c>
      <c r="F63" s="12">
        <f>F30</f>
        <v>105.00000000000001</v>
      </c>
      <c r="G63" s="12">
        <f>G30</f>
        <v>140</v>
      </c>
      <c r="H63" s="12"/>
    </row>
  </sheetData>
  <phoneticPr fontId="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K11" sqref="K11"/>
    </sheetView>
  </sheetViews>
  <sheetFormatPr defaultColWidth="9.28515625" defaultRowHeight="15" x14ac:dyDescent="0.25"/>
  <cols>
    <col min="1" max="1" width="45.85546875" style="1" bestFit="1" customWidth="1"/>
    <col min="2" max="2" width="10.85546875" style="1" customWidth="1"/>
    <col min="3" max="5" width="14.85546875" style="1" bestFit="1" customWidth="1"/>
    <col min="6" max="7" width="10.28515625" style="1" customWidth="1"/>
    <col min="8" max="16384" width="9.28515625" style="1"/>
  </cols>
  <sheetData>
    <row r="1" spans="1:8" x14ac:dyDescent="0.25">
      <c r="A1" s="8" t="s">
        <v>89</v>
      </c>
    </row>
    <row r="2" spans="1:8" ht="15" customHeight="1" x14ac:dyDescent="0.25"/>
    <row r="3" spans="1:8" ht="14.25" customHeight="1" x14ac:dyDescent="0.25">
      <c r="A3" s="12" t="s">
        <v>32</v>
      </c>
      <c r="B3" s="12" t="s">
        <v>33</v>
      </c>
      <c r="C3" s="12"/>
    </row>
    <row r="4" spans="1:8" x14ac:dyDescent="0.25">
      <c r="A4" s="12" t="s">
        <v>34</v>
      </c>
      <c r="B4" s="12">
        <v>1000</v>
      </c>
      <c r="C4" s="12"/>
    </row>
    <row r="5" spans="1:8" x14ac:dyDescent="0.25">
      <c r="A5" s="12" t="s">
        <v>35</v>
      </c>
      <c r="B5" s="12">
        <v>2</v>
      </c>
      <c r="C5" s="12" t="s">
        <v>36</v>
      </c>
    </row>
    <row r="6" spans="1:8" x14ac:dyDescent="0.25">
      <c r="A6" s="39" t="s">
        <v>37</v>
      </c>
      <c r="B6" s="21">
        <v>0.25</v>
      </c>
      <c r="C6" s="12" t="s">
        <v>38</v>
      </c>
    </row>
    <row r="7" spans="1:8" x14ac:dyDescent="0.25">
      <c r="A7" s="12" t="s">
        <v>40</v>
      </c>
      <c r="B7" s="21">
        <v>0.14000000000000001</v>
      </c>
      <c r="C7" s="12"/>
    </row>
    <row r="9" spans="1:8" x14ac:dyDescent="0.25">
      <c r="A9" s="8" t="s">
        <v>41</v>
      </c>
    </row>
    <row r="10" spans="1:8" s="8" customFormat="1" ht="14.25" x14ac:dyDescent="0.2">
      <c r="A10" s="11" t="s">
        <v>42</v>
      </c>
      <c r="B10" s="11"/>
      <c r="C10" s="11" t="s">
        <v>43</v>
      </c>
      <c r="D10" s="11" t="s">
        <v>44</v>
      </c>
      <c r="E10" s="11" t="s">
        <v>45</v>
      </c>
      <c r="F10" s="11" t="s">
        <v>46</v>
      </c>
      <c r="G10" s="11" t="s">
        <v>47</v>
      </c>
      <c r="H10" s="11" t="s">
        <v>49</v>
      </c>
    </row>
    <row r="11" spans="1:8" x14ac:dyDescent="0.25">
      <c r="A11" s="12" t="s">
        <v>50</v>
      </c>
      <c r="B11" s="12"/>
      <c r="C11" s="12">
        <v>3000</v>
      </c>
      <c r="D11" s="12">
        <f>C11</f>
        <v>3000</v>
      </c>
      <c r="E11" s="12">
        <f>D11</f>
        <v>3000</v>
      </c>
      <c r="F11" s="12">
        <f>E11</f>
        <v>3000</v>
      </c>
      <c r="G11" s="12">
        <f>F11</f>
        <v>3000</v>
      </c>
      <c r="H11" s="12">
        <f>SUM(C11:G11)</f>
        <v>15000</v>
      </c>
    </row>
    <row r="12" spans="1:8" x14ac:dyDescent="0.25">
      <c r="A12" s="12" t="s">
        <v>51</v>
      </c>
      <c r="B12" s="12"/>
      <c r="C12" s="12">
        <f>-B4/B5</f>
        <v>-500</v>
      </c>
      <c r="D12" s="12">
        <f>C12</f>
        <v>-500</v>
      </c>
      <c r="E12" s="12">
        <v>0</v>
      </c>
      <c r="F12" s="12">
        <f t="shared" ref="F12" si="0">E12</f>
        <v>0</v>
      </c>
      <c r="G12" s="12">
        <v>0</v>
      </c>
      <c r="H12" s="12">
        <f>SUM(C12:G12)</f>
        <v>-1000</v>
      </c>
    </row>
    <row r="13" spans="1:8" s="8" customFormat="1" ht="14.25" x14ac:dyDescent="0.2">
      <c r="A13" s="11" t="s">
        <v>6</v>
      </c>
      <c r="B13" s="11"/>
      <c r="C13" s="11">
        <f t="shared" ref="C13:H13" si="1">SUM(C11:C12)</f>
        <v>2500</v>
      </c>
      <c r="D13" s="11">
        <f t="shared" si="1"/>
        <v>2500</v>
      </c>
      <c r="E13" s="11">
        <f t="shared" si="1"/>
        <v>3000</v>
      </c>
      <c r="F13" s="11">
        <f t="shared" si="1"/>
        <v>3000</v>
      </c>
      <c r="G13" s="11">
        <f t="shared" si="1"/>
        <v>3000</v>
      </c>
      <c r="H13" s="11">
        <f t="shared" si="1"/>
        <v>14000</v>
      </c>
    </row>
    <row r="14" spans="1:8" ht="15.75" thickBot="1" x14ac:dyDescent="0.3">
      <c r="A14" s="13"/>
      <c r="B14" s="13"/>
      <c r="C14" s="13"/>
      <c r="D14" s="13"/>
      <c r="E14" s="13"/>
      <c r="F14" s="13"/>
      <c r="G14" s="13"/>
      <c r="H14" s="13"/>
    </row>
    <row r="15" spans="1:8" x14ac:dyDescent="0.25">
      <c r="A15" s="14" t="s">
        <v>52</v>
      </c>
      <c r="B15" s="26"/>
      <c r="C15" s="15"/>
      <c r="D15" s="15"/>
      <c r="E15" s="15"/>
      <c r="F15" s="15"/>
      <c r="G15" s="15"/>
      <c r="H15" s="16"/>
    </row>
    <row r="16" spans="1:8" x14ac:dyDescent="0.25">
      <c r="A16" s="23" t="s">
        <v>53</v>
      </c>
      <c r="B16" s="27"/>
      <c r="C16" s="24">
        <f>-C30</f>
        <v>-385.00000000000006</v>
      </c>
      <c r="D16" s="24">
        <f t="shared" ref="D16:G16" si="2">-D30</f>
        <v>-385.00000000000006</v>
      </c>
      <c r="E16" s="24">
        <f t="shared" si="2"/>
        <v>-385.00000000000006</v>
      </c>
      <c r="F16" s="24">
        <f t="shared" si="2"/>
        <v>-385.00000000000006</v>
      </c>
      <c r="G16" s="24">
        <f t="shared" si="2"/>
        <v>-420.00000000000006</v>
      </c>
      <c r="H16" s="24">
        <f>SUM(C16:G16)</f>
        <v>-1960.0000000000002</v>
      </c>
    </row>
    <row r="17" spans="1:9" ht="15.75" thickBot="1" x14ac:dyDescent="0.3">
      <c r="A17" s="36" t="s">
        <v>54</v>
      </c>
      <c r="B17" s="37"/>
      <c r="C17" s="38">
        <f>C53</f>
        <v>35</v>
      </c>
      <c r="D17" s="38">
        <f>D53</f>
        <v>35</v>
      </c>
      <c r="E17" s="38">
        <f>E53</f>
        <v>-35</v>
      </c>
      <c r="F17" s="38">
        <f>F53</f>
        <v>-35</v>
      </c>
      <c r="G17" s="38"/>
      <c r="H17" s="38"/>
    </row>
    <row r="18" spans="1:9" s="8" customFormat="1" thickBot="1" x14ac:dyDescent="0.25">
      <c r="A18" s="17" t="s">
        <v>55</v>
      </c>
      <c r="B18" s="28"/>
      <c r="C18" s="18">
        <f>C16+C17</f>
        <v>-350.00000000000006</v>
      </c>
      <c r="D18" s="18">
        <f t="shared" ref="D18:H18" si="3">D16+D17</f>
        <v>-350.00000000000006</v>
      </c>
      <c r="E18" s="18">
        <f t="shared" si="3"/>
        <v>-420.00000000000006</v>
      </c>
      <c r="F18" s="18">
        <f t="shared" si="3"/>
        <v>-420.00000000000006</v>
      </c>
      <c r="G18" s="18">
        <f t="shared" si="3"/>
        <v>-420.00000000000006</v>
      </c>
      <c r="H18" s="18">
        <f t="shared" si="3"/>
        <v>-1960.0000000000002</v>
      </c>
    </row>
    <row r="20" spans="1:9" s="7" customFormat="1" x14ac:dyDescent="0.25">
      <c r="A20" s="58" t="s">
        <v>56</v>
      </c>
      <c r="B20" s="58"/>
      <c r="C20" s="59">
        <f>-C18/C13</f>
        <v>0.14000000000000001</v>
      </c>
      <c r="D20" s="59">
        <f t="shared" ref="D20:I20" si="4">-D18/D13</f>
        <v>0.14000000000000001</v>
      </c>
      <c r="E20" s="59">
        <f t="shared" si="4"/>
        <v>0.14000000000000001</v>
      </c>
      <c r="F20" s="59">
        <f t="shared" si="4"/>
        <v>0.14000000000000001</v>
      </c>
      <c r="G20" s="59">
        <f t="shared" si="4"/>
        <v>0.14000000000000001</v>
      </c>
      <c r="H20" s="59">
        <f t="shared" si="4"/>
        <v>0.14000000000000001</v>
      </c>
      <c r="I20" s="59" t="e">
        <f t="shared" si="4"/>
        <v>#DIV/0!</v>
      </c>
    </row>
    <row r="22" spans="1:9" ht="16.5" x14ac:dyDescent="0.35">
      <c r="A22" s="19" t="s">
        <v>57</v>
      </c>
      <c r="B22" s="19" t="s">
        <v>58</v>
      </c>
      <c r="C22" s="11" t="s">
        <v>43</v>
      </c>
      <c r="D22" s="11" t="s">
        <v>44</v>
      </c>
      <c r="E22" s="11" t="s">
        <v>45</v>
      </c>
      <c r="F22" s="11" t="s">
        <v>46</v>
      </c>
      <c r="G22" s="11" t="s">
        <v>47</v>
      </c>
      <c r="H22" s="11" t="s">
        <v>49</v>
      </c>
    </row>
    <row r="23" spans="1:9" x14ac:dyDescent="0.25">
      <c r="A23" s="12" t="s">
        <v>6</v>
      </c>
      <c r="B23" s="12"/>
      <c r="C23" s="12">
        <f>C13</f>
        <v>2500</v>
      </c>
      <c r="D23" s="12">
        <f>D13</f>
        <v>2500</v>
      </c>
      <c r="E23" s="12">
        <f>E13</f>
        <v>3000</v>
      </c>
      <c r="F23" s="12">
        <f>F13</f>
        <v>3000</v>
      </c>
      <c r="G23" s="12">
        <f>G13</f>
        <v>3000</v>
      </c>
      <c r="H23" s="12">
        <f>SUM(C23:G23)</f>
        <v>14000</v>
      </c>
    </row>
    <row r="24" spans="1:9" x14ac:dyDescent="0.25">
      <c r="A24" s="20" t="s">
        <v>7</v>
      </c>
      <c r="B24" s="20"/>
      <c r="C24" s="12"/>
      <c r="D24" s="12"/>
      <c r="E24" s="12"/>
      <c r="F24" s="12"/>
      <c r="G24" s="12"/>
      <c r="H24" s="12"/>
    </row>
    <row r="25" spans="1:9" x14ac:dyDescent="0.25">
      <c r="A25" s="12" t="s">
        <v>59</v>
      </c>
      <c r="B25" s="12"/>
      <c r="C25" s="12">
        <f>-C12</f>
        <v>500</v>
      </c>
      <c r="D25" s="12">
        <f t="shared" ref="D25:G25" si="5">-D12</f>
        <v>500</v>
      </c>
      <c r="E25" s="12">
        <f t="shared" si="5"/>
        <v>0</v>
      </c>
      <c r="F25" s="12">
        <f t="shared" si="5"/>
        <v>0</v>
      </c>
      <c r="G25" s="12">
        <f t="shared" si="5"/>
        <v>0</v>
      </c>
      <c r="H25" s="12">
        <f>SUM(C25:G25)</f>
        <v>1000</v>
      </c>
    </row>
    <row r="26" spans="1:9" x14ac:dyDescent="0.25">
      <c r="A26" s="20" t="s">
        <v>10</v>
      </c>
      <c r="B26" s="20"/>
      <c r="C26" s="12"/>
      <c r="D26" s="12"/>
      <c r="E26" s="12"/>
      <c r="F26" s="12"/>
      <c r="G26" s="12"/>
      <c r="H26" s="12"/>
    </row>
    <row r="27" spans="1:9" x14ac:dyDescent="0.25">
      <c r="A27" s="12" t="s">
        <v>60</v>
      </c>
      <c r="B27" s="12"/>
      <c r="C27" s="12">
        <f>-B4*B6</f>
        <v>-250</v>
      </c>
      <c r="D27" s="12">
        <f>C27</f>
        <v>-250</v>
      </c>
      <c r="E27" s="12">
        <f>D27</f>
        <v>-250</v>
      </c>
      <c r="F27" s="12">
        <f t="shared" ref="F27" si="6">E27</f>
        <v>-250</v>
      </c>
      <c r="G27" s="12">
        <v>0</v>
      </c>
      <c r="H27" s="12">
        <f>SUM(C27:G27)</f>
        <v>-1000</v>
      </c>
    </row>
    <row r="28" spans="1:9" s="8" customFormat="1" ht="14.25" x14ac:dyDescent="0.2">
      <c r="A28" s="11" t="s">
        <v>61</v>
      </c>
      <c r="B28" s="11"/>
      <c r="C28" s="11">
        <f>SUM(C23:C27)</f>
        <v>2750</v>
      </c>
      <c r="D28" s="11">
        <f>SUM(D23:D27)</f>
        <v>2750</v>
      </c>
      <c r="E28" s="11">
        <f>SUM(E23:E27)</f>
        <v>2750</v>
      </c>
      <c r="F28" s="11">
        <f>SUM(F23:F27)</f>
        <v>2750</v>
      </c>
      <c r="G28" s="11">
        <f>SUM(G23:G27)</f>
        <v>3000</v>
      </c>
      <c r="H28" s="11">
        <f>SUM(C28:G28)</f>
        <v>14000</v>
      </c>
    </row>
    <row r="29" spans="1:9" s="7" customFormat="1" x14ac:dyDescent="0.25">
      <c r="A29" s="21" t="s">
        <v>21</v>
      </c>
      <c r="B29" s="21"/>
      <c r="C29" s="21">
        <f>B7</f>
        <v>0.14000000000000001</v>
      </c>
      <c r="D29" s="21">
        <f>C29</f>
        <v>0.14000000000000001</v>
      </c>
      <c r="E29" s="21">
        <f t="shared" ref="E29:G29" si="7">D29</f>
        <v>0.14000000000000001</v>
      </c>
      <c r="F29" s="21">
        <f t="shared" si="7"/>
        <v>0.14000000000000001</v>
      </c>
      <c r="G29" s="21">
        <f t="shared" si="7"/>
        <v>0.14000000000000001</v>
      </c>
      <c r="H29" s="21"/>
    </row>
    <row r="30" spans="1:9" s="22" customFormat="1" ht="14.25" x14ac:dyDescent="0.2">
      <c r="A30" s="25" t="s">
        <v>62</v>
      </c>
      <c r="B30" s="29" t="s">
        <v>63</v>
      </c>
      <c r="C30" s="33">
        <f>C28*C29</f>
        <v>385.00000000000006</v>
      </c>
      <c r="D30" s="33">
        <f>D28*D29</f>
        <v>385.00000000000006</v>
      </c>
      <c r="E30" s="33">
        <f>E28*E29</f>
        <v>385.00000000000006</v>
      </c>
      <c r="F30" s="33">
        <f>F28*F29</f>
        <v>385.00000000000006</v>
      </c>
      <c r="G30" s="33">
        <f>G28*G29</f>
        <v>420.00000000000006</v>
      </c>
      <c r="H30" s="41">
        <f>SUM(C30:G30)</f>
        <v>1960.0000000000002</v>
      </c>
    </row>
    <row r="33" spans="1:8" ht="16.5" x14ac:dyDescent="0.35">
      <c r="A33" s="19" t="s">
        <v>64</v>
      </c>
      <c r="B33" s="19"/>
      <c r="C33" s="11" t="s">
        <v>43</v>
      </c>
      <c r="D33" s="11" t="s">
        <v>44</v>
      </c>
      <c r="E33" s="11" t="s">
        <v>45</v>
      </c>
      <c r="F33" s="11" t="s">
        <v>46</v>
      </c>
      <c r="G33" s="11" t="s">
        <v>47</v>
      </c>
      <c r="H33" s="11" t="s">
        <v>49</v>
      </c>
    </row>
    <row r="34" spans="1:8" x14ac:dyDescent="0.25">
      <c r="A34" s="12" t="s">
        <v>6</v>
      </c>
      <c r="B34" s="12"/>
      <c r="C34" s="12">
        <f>C23</f>
        <v>2500</v>
      </c>
      <c r="D34" s="12">
        <f t="shared" ref="D34:G34" si="8">D23</f>
        <v>2500</v>
      </c>
      <c r="E34" s="12">
        <f t="shared" si="8"/>
        <v>3000</v>
      </c>
      <c r="F34" s="12">
        <f t="shared" si="8"/>
        <v>3000</v>
      </c>
      <c r="G34" s="12">
        <f t="shared" si="8"/>
        <v>3000</v>
      </c>
      <c r="H34" s="12">
        <f>SUM(C34:G34)</f>
        <v>14000</v>
      </c>
    </row>
    <row r="35" spans="1:8" x14ac:dyDescent="0.25">
      <c r="A35" s="21" t="s">
        <v>21</v>
      </c>
      <c r="B35" s="21"/>
      <c r="C35" s="21">
        <f>B7</f>
        <v>0.14000000000000001</v>
      </c>
      <c r="D35" s="21">
        <f>C35</f>
        <v>0.14000000000000001</v>
      </c>
      <c r="E35" s="21">
        <f t="shared" ref="E35:G35" si="9">D35</f>
        <v>0.14000000000000001</v>
      </c>
      <c r="F35" s="21">
        <f t="shared" si="9"/>
        <v>0.14000000000000001</v>
      </c>
      <c r="G35" s="21">
        <f t="shared" si="9"/>
        <v>0.14000000000000001</v>
      </c>
      <c r="H35" s="21">
        <f>G35</f>
        <v>0.14000000000000001</v>
      </c>
    </row>
    <row r="36" spans="1:8" x14ac:dyDescent="0.25">
      <c r="A36" s="12" t="s">
        <v>65</v>
      </c>
      <c r="B36" s="30" t="s">
        <v>66</v>
      </c>
      <c r="C36" s="34">
        <f t="shared" ref="C36:H36" si="10">C34*C35</f>
        <v>350.00000000000006</v>
      </c>
      <c r="D36" s="34">
        <f t="shared" si="10"/>
        <v>350.00000000000006</v>
      </c>
      <c r="E36" s="34">
        <f t="shared" si="10"/>
        <v>420.00000000000006</v>
      </c>
      <c r="F36" s="34">
        <f t="shared" si="10"/>
        <v>420.00000000000006</v>
      </c>
      <c r="G36" s="34">
        <f t="shared" si="10"/>
        <v>420.00000000000006</v>
      </c>
      <c r="H36" s="40">
        <f t="shared" si="10"/>
        <v>1960.0000000000002</v>
      </c>
    </row>
    <row r="38" spans="1:8" ht="30" x14ac:dyDescent="0.25">
      <c r="A38" s="31" t="s">
        <v>67</v>
      </c>
      <c r="B38" s="32" t="s">
        <v>68</v>
      </c>
      <c r="C38" s="32">
        <f>C30-C36</f>
        <v>35</v>
      </c>
      <c r="D38" s="32">
        <f t="shared" ref="D38:H38" si="11">D30-D36</f>
        <v>35</v>
      </c>
      <c r="E38" s="32">
        <f t="shared" si="11"/>
        <v>-35</v>
      </c>
      <c r="F38" s="32">
        <f t="shared" si="11"/>
        <v>-35</v>
      </c>
      <c r="G38" s="32">
        <f t="shared" si="11"/>
        <v>0</v>
      </c>
      <c r="H38" s="32">
        <f t="shared" si="11"/>
        <v>0</v>
      </c>
    </row>
    <row r="41" spans="1:8" ht="16.5" x14ac:dyDescent="0.35">
      <c r="A41" s="35" t="s">
        <v>69</v>
      </c>
      <c r="B41" s="12"/>
      <c r="C41" s="11" t="s">
        <v>43</v>
      </c>
      <c r="D41" s="11" t="s">
        <v>44</v>
      </c>
      <c r="E41" s="11" t="s">
        <v>45</v>
      </c>
      <c r="F41" s="11" t="s">
        <v>46</v>
      </c>
      <c r="G41" s="11" t="s">
        <v>47</v>
      </c>
      <c r="H41" s="11" t="s">
        <v>49</v>
      </c>
    </row>
    <row r="42" spans="1:8" x14ac:dyDescent="0.25">
      <c r="A42" s="12" t="s">
        <v>70</v>
      </c>
      <c r="B42" s="12" t="s">
        <v>71</v>
      </c>
      <c r="C42" s="12">
        <f>B4+C12</f>
        <v>500</v>
      </c>
      <c r="D42" s="12">
        <f>C42+D12</f>
        <v>0</v>
      </c>
      <c r="E42" s="12">
        <f>D42+E12</f>
        <v>0</v>
      </c>
      <c r="F42" s="12">
        <f>E42+F12</f>
        <v>0</v>
      </c>
      <c r="G42" s="12">
        <f>F42+G12</f>
        <v>0</v>
      </c>
      <c r="H42" s="12"/>
    </row>
    <row r="43" spans="1:8" x14ac:dyDescent="0.25">
      <c r="A43" s="12" t="s">
        <v>72</v>
      </c>
      <c r="B43" s="12" t="s">
        <v>73</v>
      </c>
      <c r="C43" s="12">
        <f>B4+C27</f>
        <v>750</v>
      </c>
      <c r="D43" s="12">
        <f>C43+D27</f>
        <v>500</v>
      </c>
      <c r="E43" s="12">
        <f>D43+E27</f>
        <v>250</v>
      </c>
      <c r="F43" s="12">
        <f>E43+F27</f>
        <v>0</v>
      </c>
      <c r="G43" s="12">
        <f>F43+G27</f>
        <v>0</v>
      </c>
      <c r="H43" s="12"/>
    </row>
    <row r="44" spans="1:8" x14ac:dyDescent="0.25">
      <c r="A44" s="12" t="s">
        <v>74</v>
      </c>
      <c r="B44" s="12" t="s">
        <v>75</v>
      </c>
      <c r="C44" s="12">
        <f>C43-C42</f>
        <v>250</v>
      </c>
      <c r="D44" s="12">
        <f>D43-D42</f>
        <v>500</v>
      </c>
      <c r="E44" s="12">
        <f>E43-E42</f>
        <v>250</v>
      </c>
      <c r="F44" s="12">
        <f>F43-F42</f>
        <v>0</v>
      </c>
      <c r="G44" s="12">
        <f>G43-G42</f>
        <v>0</v>
      </c>
      <c r="H44" s="12"/>
    </row>
    <row r="45" spans="1:8" x14ac:dyDescent="0.25">
      <c r="A45" s="12"/>
      <c r="B45" s="12"/>
      <c r="C45" s="12"/>
      <c r="D45" s="12"/>
      <c r="E45" s="12"/>
      <c r="F45" s="12"/>
      <c r="G45" s="12"/>
      <c r="H45" s="12"/>
    </row>
    <row r="46" spans="1:8" x14ac:dyDescent="0.25">
      <c r="A46" s="12" t="s">
        <v>76</v>
      </c>
      <c r="B46" s="12"/>
      <c r="C46" s="12"/>
      <c r="D46" s="12"/>
      <c r="E46" s="12"/>
      <c r="F46" s="12"/>
      <c r="G46" s="12"/>
      <c r="H46" s="12"/>
    </row>
    <row r="47" spans="1:8" x14ac:dyDescent="0.25">
      <c r="A47" s="12" t="s">
        <v>78</v>
      </c>
      <c r="B47" s="12"/>
      <c r="C47" s="12" t="s">
        <v>90</v>
      </c>
      <c r="D47" s="12" t="s">
        <v>90</v>
      </c>
      <c r="E47" s="12" t="s">
        <v>90</v>
      </c>
      <c r="F47" s="12"/>
      <c r="G47" s="12"/>
      <c r="H47" s="12"/>
    </row>
    <row r="48" spans="1:8" x14ac:dyDescent="0.25">
      <c r="A48" s="12"/>
      <c r="B48" s="12"/>
      <c r="C48" s="12"/>
      <c r="D48" s="12"/>
      <c r="E48" s="12"/>
      <c r="F48" s="12"/>
      <c r="G48" s="12"/>
      <c r="H48" s="12"/>
    </row>
    <row r="49" spans="1:8" s="7" customFormat="1" x14ac:dyDescent="0.25">
      <c r="A49" s="21" t="s">
        <v>21</v>
      </c>
      <c r="B49" s="21" t="s">
        <v>79</v>
      </c>
      <c r="C49" s="21">
        <f>B7</f>
        <v>0.14000000000000001</v>
      </c>
      <c r="D49" s="21">
        <f>C49</f>
        <v>0.14000000000000001</v>
      </c>
      <c r="E49" s="21">
        <f>D49</f>
        <v>0.14000000000000001</v>
      </c>
      <c r="F49" s="21">
        <f>E49</f>
        <v>0.14000000000000001</v>
      </c>
      <c r="G49" s="21">
        <f>F49</f>
        <v>0.14000000000000001</v>
      </c>
      <c r="H49" s="21"/>
    </row>
    <row r="50" spans="1:8" x14ac:dyDescent="0.25">
      <c r="A50" s="12"/>
      <c r="B50" s="12"/>
      <c r="C50" s="12"/>
      <c r="D50" s="12"/>
      <c r="E50" s="12"/>
      <c r="F50" s="12"/>
      <c r="G50" s="12"/>
      <c r="H50" s="12"/>
    </row>
    <row r="51" spans="1:8" x14ac:dyDescent="0.25">
      <c r="A51" s="12" t="s">
        <v>80</v>
      </c>
      <c r="B51" s="12" t="s">
        <v>81</v>
      </c>
      <c r="C51" s="12">
        <f>C44*C49</f>
        <v>35</v>
      </c>
      <c r="D51" s="12">
        <f>D44*D49</f>
        <v>70</v>
      </c>
      <c r="E51" s="12">
        <f>E44*E49</f>
        <v>35</v>
      </c>
      <c r="F51" s="12">
        <f>F44*F49</f>
        <v>0</v>
      </c>
      <c r="G51" s="12">
        <f>G44*G49</f>
        <v>0</v>
      </c>
      <c r="H51" s="12"/>
    </row>
    <row r="52" spans="1:8" x14ac:dyDescent="0.25">
      <c r="A52" s="12"/>
      <c r="B52" s="12"/>
      <c r="C52" s="12"/>
      <c r="D52" s="12"/>
      <c r="E52" s="12"/>
      <c r="F52" s="12"/>
      <c r="G52" s="12"/>
      <c r="H52" s="12"/>
    </row>
    <row r="53" spans="1:8" x14ac:dyDescent="0.25">
      <c r="A53" s="32" t="s">
        <v>82</v>
      </c>
      <c r="B53" s="32"/>
      <c r="C53" s="32">
        <f>C51</f>
        <v>35</v>
      </c>
      <c r="D53" s="32">
        <f>D51-C51</f>
        <v>35</v>
      </c>
      <c r="E53" s="32">
        <f>E51-D51</f>
        <v>-35</v>
      </c>
      <c r="F53" s="32">
        <f>F51-E51</f>
        <v>-35</v>
      </c>
      <c r="G53" s="32">
        <f>G51-F51</f>
        <v>0</v>
      </c>
      <c r="H53" s="32"/>
    </row>
    <row r="57" spans="1:8" x14ac:dyDescent="0.25">
      <c r="A57" s="12" t="s">
        <v>83</v>
      </c>
      <c r="B57" s="12"/>
      <c r="C57" s="11" t="s">
        <v>43</v>
      </c>
      <c r="D57" s="11" t="s">
        <v>44</v>
      </c>
      <c r="E57" s="11" t="s">
        <v>45</v>
      </c>
      <c r="F57" s="11" t="s">
        <v>46</v>
      </c>
      <c r="G57" s="11" t="s">
        <v>47</v>
      </c>
    </row>
    <row r="58" spans="1:8" x14ac:dyDescent="0.25">
      <c r="A58" s="12"/>
      <c r="B58" s="12"/>
      <c r="C58" s="12"/>
      <c r="D58" s="12"/>
      <c r="E58" s="12"/>
      <c r="F58" s="12"/>
      <c r="G58" s="12"/>
    </row>
    <row r="59" spans="1:8" ht="16.5" x14ac:dyDescent="0.35">
      <c r="A59" s="35" t="s">
        <v>91</v>
      </c>
      <c r="B59" s="12"/>
      <c r="C59" s="12"/>
      <c r="D59" s="12"/>
      <c r="E59" s="12"/>
      <c r="F59" s="12"/>
      <c r="G59" s="12"/>
    </row>
    <row r="60" spans="1:8" x14ac:dyDescent="0.25">
      <c r="A60" s="12" t="s">
        <v>92</v>
      </c>
      <c r="B60" s="12" t="s">
        <v>86</v>
      </c>
      <c r="C60" s="12">
        <f>C51</f>
        <v>35</v>
      </c>
      <c r="D60" s="12">
        <f>D51</f>
        <v>70</v>
      </c>
      <c r="E60" s="12">
        <f>E51</f>
        <v>35</v>
      </c>
      <c r="F60" s="12">
        <f t="shared" ref="F60:G60" si="12">-F51</f>
        <v>0</v>
      </c>
      <c r="G60" s="12">
        <f t="shared" si="12"/>
        <v>0</v>
      </c>
    </row>
    <row r="61" spans="1:8" x14ac:dyDescent="0.25">
      <c r="A61" s="12"/>
      <c r="B61" s="12"/>
      <c r="C61" s="12"/>
      <c r="D61" s="12"/>
      <c r="E61" s="12"/>
      <c r="F61" s="12"/>
      <c r="G61" s="12"/>
    </row>
    <row r="62" spans="1:8" ht="16.5" x14ac:dyDescent="0.35">
      <c r="A62" s="35" t="s">
        <v>87</v>
      </c>
      <c r="B62" s="12"/>
      <c r="C62" s="12"/>
      <c r="D62" s="12"/>
      <c r="E62" s="12"/>
      <c r="F62" s="12"/>
      <c r="G62" s="12"/>
    </row>
    <row r="63" spans="1:8" x14ac:dyDescent="0.25">
      <c r="A63" s="12" t="s">
        <v>88</v>
      </c>
      <c r="B63" s="12" t="s">
        <v>63</v>
      </c>
      <c r="C63" s="12">
        <f>C30</f>
        <v>385.00000000000006</v>
      </c>
      <c r="D63" s="12">
        <f>D30</f>
        <v>385.00000000000006</v>
      </c>
      <c r="E63" s="12">
        <f>E30</f>
        <v>385.00000000000006</v>
      </c>
      <c r="F63" s="12">
        <f>F30</f>
        <v>385.00000000000006</v>
      </c>
      <c r="G63" s="12">
        <f>G30</f>
        <v>420.00000000000006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7"/>
  <sheetViews>
    <sheetView workbookViewId="0">
      <pane xSplit="1" ySplit="6" topLeftCell="B7" activePane="bottomRight" state="frozen"/>
      <selection pane="topRight" activeCell="B1" sqref="B1"/>
      <selection pane="bottomLeft" activeCell="A5" sqref="A5"/>
      <selection pane="bottomRight" activeCell="J22" sqref="J22"/>
    </sheetView>
  </sheetViews>
  <sheetFormatPr defaultColWidth="9.28515625" defaultRowHeight="15" x14ac:dyDescent="0.25"/>
  <cols>
    <col min="1" max="1" width="45.85546875" style="1" bestFit="1" customWidth="1"/>
    <col min="2" max="2" width="10.85546875" style="1" customWidth="1"/>
    <col min="3" max="4" width="14.85546875" style="1" bestFit="1" customWidth="1"/>
    <col min="5" max="7" width="10.28515625" style="1" customWidth="1"/>
    <col min="8" max="8" width="9.28515625" style="1"/>
    <col min="9" max="9" width="15" style="1" customWidth="1"/>
    <col min="10" max="16384" width="9.28515625" style="1"/>
  </cols>
  <sheetData>
    <row r="1" spans="1:8 16383:16383" x14ac:dyDescent="0.25">
      <c r="A1" s="8" t="s">
        <v>93</v>
      </c>
    </row>
    <row r="2" spans="1:8 16383:16383" ht="15" customHeight="1" x14ac:dyDescent="0.25"/>
    <row r="3" spans="1:8 16383:16383" x14ac:dyDescent="0.25">
      <c r="A3" s="12" t="s">
        <v>94</v>
      </c>
      <c r="B3" s="12" t="s">
        <v>95</v>
      </c>
      <c r="C3" s="12"/>
    </row>
    <row r="4" spans="1:8 16383:16383" x14ac:dyDescent="0.25">
      <c r="A4" s="12" t="s">
        <v>96</v>
      </c>
      <c r="B4" s="12" t="s">
        <v>97</v>
      </c>
      <c r="C4" s="12"/>
    </row>
    <row r="5" spans="1:8 16383:16383" x14ac:dyDescent="0.25">
      <c r="A5" s="12"/>
      <c r="B5" s="12"/>
      <c r="C5" s="12"/>
    </row>
    <row r="6" spans="1:8 16383:16383" x14ac:dyDescent="0.25">
      <c r="A6" s="11" t="s">
        <v>98</v>
      </c>
      <c r="B6" s="12"/>
      <c r="C6" s="11" t="s">
        <v>43</v>
      </c>
      <c r="D6" s="11" t="s">
        <v>44</v>
      </c>
      <c r="E6" s="11" t="s">
        <v>45</v>
      </c>
      <c r="F6" s="11" t="s">
        <v>46</v>
      </c>
      <c r="G6" s="11" t="s">
        <v>47</v>
      </c>
      <c r="H6" s="11" t="s">
        <v>49</v>
      </c>
    </row>
    <row r="7" spans="1:8 16383:16383" x14ac:dyDescent="0.25">
      <c r="A7" s="12" t="s">
        <v>99</v>
      </c>
      <c r="B7" s="12"/>
      <c r="C7" s="12">
        <v>0</v>
      </c>
      <c r="D7" s="12">
        <f>C10</f>
        <v>500</v>
      </c>
      <c r="E7" s="12">
        <f>D10</f>
        <v>800</v>
      </c>
      <c r="F7" s="12"/>
      <c r="G7" s="12"/>
    </row>
    <row r="8" spans="1:8 16383:16383" x14ac:dyDescent="0.25">
      <c r="A8" s="12" t="s">
        <v>100</v>
      </c>
      <c r="B8" s="12"/>
      <c r="C8" s="12">
        <v>500</v>
      </c>
      <c r="D8" s="12">
        <v>300</v>
      </c>
      <c r="E8" s="12">
        <v>100</v>
      </c>
      <c r="F8" s="12"/>
      <c r="G8" s="12"/>
    </row>
    <row r="9" spans="1:8 16383:16383" x14ac:dyDescent="0.25">
      <c r="A9" s="12" t="s">
        <v>101</v>
      </c>
      <c r="B9" s="12"/>
      <c r="C9" s="12">
        <v>0</v>
      </c>
      <c r="D9" s="12">
        <v>0</v>
      </c>
      <c r="E9" s="12">
        <f>-E7-E8</f>
        <v>-900</v>
      </c>
      <c r="F9" s="12"/>
      <c r="G9" s="12"/>
    </row>
    <row r="10" spans="1:8 16383:16383" s="8" customFormat="1" ht="14.25" x14ac:dyDescent="0.2">
      <c r="A10" s="11" t="s">
        <v>102</v>
      </c>
      <c r="B10" s="11"/>
      <c r="C10" s="11">
        <f>SUM(C7:C9)</f>
        <v>500</v>
      </c>
      <c r="D10" s="11">
        <f>SUM(D7:D9)</f>
        <v>800</v>
      </c>
      <c r="E10" s="11">
        <f>SUM(E7:E9)</f>
        <v>0</v>
      </c>
      <c r="F10" s="11"/>
      <c r="G10" s="11"/>
      <c r="XFC10" s="11"/>
    </row>
    <row r="11" spans="1:8 16383:16383" x14ac:dyDescent="0.25">
      <c r="A11" s="12" t="s">
        <v>40</v>
      </c>
      <c r="B11" s="21">
        <v>0.14000000000000001</v>
      </c>
      <c r="C11" s="12"/>
    </row>
    <row r="13" spans="1:8 16383:16383" x14ac:dyDescent="0.25">
      <c r="A13" s="8" t="s">
        <v>41</v>
      </c>
    </row>
    <row r="14" spans="1:8 16383:16383" s="8" customFormat="1" ht="14.25" x14ac:dyDescent="0.2">
      <c r="A14" s="11" t="s">
        <v>42</v>
      </c>
      <c r="B14" s="11"/>
      <c r="C14" s="11" t="s">
        <v>43</v>
      </c>
      <c r="D14" s="11" t="s">
        <v>44</v>
      </c>
      <c r="E14" s="11" t="s">
        <v>45</v>
      </c>
      <c r="F14" s="11" t="s">
        <v>46</v>
      </c>
      <c r="G14" s="11" t="s">
        <v>47</v>
      </c>
      <c r="H14" s="11" t="s">
        <v>49</v>
      </c>
    </row>
    <row r="15" spans="1:8 16383:16383" x14ac:dyDescent="0.25">
      <c r="A15" s="12" t="s">
        <v>50</v>
      </c>
      <c r="B15" s="12"/>
      <c r="C15" s="12">
        <v>4000</v>
      </c>
      <c r="D15" s="12">
        <f>C15</f>
        <v>4000</v>
      </c>
      <c r="E15" s="12">
        <f>D15</f>
        <v>4000</v>
      </c>
      <c r="F15" s="12">
        <f>E15</f>
        <v>4000</v>
      </c>
      <c r="G15" s="12">
        <f>F15</f>
        <v>4000</v>
      </c>
      <c r="H15" s="12">
        <f>SUM(C15:G15)</f>
        <v>20000</v>
      </c>
    </row>
    <row r="16" spans="1:8 16383:16383" x14ac:dyDescent="0.25">
      <c r="A16" s="12" t="s">
        <v>103</v>
      </c>
      <c r="B16" s="12"/>
      <c r="C16" s="12">
        <f>-C8</f>
        <v>-500</v>
      </c>
      <c r="D16" s="12">
        <f t="shared" ref="D16:G16" si="0">-D8</f>
        <v>-300</v>
      </c>
      <c r="E16" s="12">
        <f t="shared" si="0"/>
        <v>-100</v>
      </c>
      <c r="F16" s="12">
        <f t="shared" si="0"/>
        <v>0</v>
      </c>
      <c r="G16" s="12">
        <f t="shared" si="0"/>
        <v>0</v>
      </c>
      <c r="H16" s="12">
        <f>SUM(C16:G16)</f>
        <v>-900</v>
      </c>
    </row>
    <row r="17" spans="1:8" s="8" customFormat="1" ht="14.25" x14ac:dyDescent="0.2">
      <c r="A17" s="11" t="s">
        <v>6</v>
      </c>
      <c r="B17" s="11"/>
      <c r="C17" s="11">
        <f t="shared" ref="C17:H17" si="1">SUM(C15:C16)</f>
        <v>3500</v>
      </c>
      <c r="D17" s="11">
        <f t="shared" si="1"/>
        <v>3700</v>
      </c>
      <c r="E17" s="11">
        <f t="shared" si="1"/>
        <v>3900</v>
      </c>
      <c r="F17" s="11">
        <f t="shared" si="1"/>
        <v>4000</v>
      </c>
      <c r="G17" s="11">
        <f t="shared" si="1"/>
        <v>4000</v>
      </c>
      <c r="H17" s="11">
        <f t="shared" si="1"/>
        <v>19100</v>
      </c>
    </row>
    <row r="18" spans="1:8" ht="15.75" thickBot="1" x14ac:dyDescent="0.3">
      <c r="A18" s="13"/>
      <c r="B18" s="13"/>
      <c r="C18" s="13"/>
      <c r="D18" s="13"/>
      <c r="E18" s="13"/>
      <c r="F18" s="13"/>
      <c r="G18" s="13"/>
      <c r="H18" s="13"/>
    </row>
    <row r="19" spans="1:8" x14ac:dyDescent="0.25">
      <c r="A19" s="14" t="s">
        <v>52</v>
      </c>
      <c r="B19" s="26"/>
      <c r="C19" s="15"/>
      <c r="D19" s="15"/>
      <c r="E19" s="15"/>
      <c r="F19" s="15"/>
      <c r="G19" s="15"/>
      <c r="H19" s="16"/>
    </row>
    <row r="20" spans="1:8" x14ac:dyDescent="0.25">
      <c r="A20" s="23" t="s">
        <v>53</v>
      </c>
      <c r="B20" s="27"/>
      <c r="C20" s="24">
        <f>-C34</f>
        <v>-560</v>
      </c>
      <c r="D20" s="24">
        <f t="shared" ref="D20:G20" si="2">-D34</f>
        <v>-560</v>
      </c>
      <c r="E20" s="24">
        <f t="shared" si="2"/>
        <v>-434.00000000000006</v>
      </c>
      <c r="F20" s="24">
        <f t="shared" si="2"/>
        <v>-560</v>
      </c>
      <c r="G20" s="24">
        <f t="shared" si="2"/>
        <v>-560</v>
      </c>
      <c r="H20" s="24">
        <f>SUM(C20:G20)</f>
        <v>-2674</v>
      </c>
    </row>
    <row r="21" spans="1:8" ht="15.75" thickBot="1" x14ac:dyDescent="0.3">
      <c r="A21" s="36" t="s">
        <v>54</v>
      </c>
      <c r="B21" s="37"/>
      <c r="C21" s="38">
        <f>C57</f>
        <v>70</v>
      </c>
      <c r="D21" s="38">
        <f>D57</f>
        <v>42.000000000000014</v>
      </c>
      <c r="E21" s="38">
        <f>E57</f>
        <v>-112.00000000000001</v>
      </c>
      <c r="F21" s="38"/>
      <c r="G21" s="38"/>
      <c r="H21" s="38"/>
    </row>
    <row r="22" spans="1:8" s="8" customFormat="1" thickBot="1" x14ac:dyDescent="0.25">
      <c r="A22" s="17" t="s">
        <v>55</v>
      </c>
      <c r="B22" s="28"/>
      <c r="C22" s="18">
        <f>C20+C21</f>
        <v>-490</v>
      </c>
      <c r="D22" s="18">
        <f t="shared" ref="D22:H22" si="3">D20+D21</f>
        <v>-518</v>
      </c>
      <c r="E22" s="18">
        <f t="shared" si="3"/>
        <v>-546.00000000000011</v>
      </c>
      <c r="F22" s="18">
        <f t="shared" si="3"/>
        <v>-560</v>
      </c>
      <c r="G22" s="18">
        <f t="shared" si="3"/>
        <v>-560</v>
      </c>
      <c r="H22" s="18">
        <f t="shared" si="3"/>
        <v>-2674</v>
      </c>
    </row>
    <row r="24" spans="1:8" s="7" customFormat="1" x14ac:dyDescent="0.25">
      <c r="A24" s="58" t="s">
        <v>56</v>
      </c>
      <c r="B24" s="58"/>
      <c r="C24" s="59">
        <f>-C22/C17</f>
        <v>0.14000000000000001</v>
      </c>
      <c r="D24" s="59">
        <f t="shared" ref="D24:H24" si="4">-D22/D17</f>
        <v>0.14000000000000001</v>
      </c>
      <c r="E24" s="59">
        <f>-E22/E17</f>
        <v>0.14000000000000004</v>
      </c>
      <c r="F24" s="59">
        <f t="shared" si="4"/>
        <v>0.14000000000000001</v>
      </c>
      <c r="G24" s="59">
        <f t="shared" si="4"/>
        <v>0.14000000000000001</v>
      </c>
      <c r="H24" s="59">
        <f t="shared" si="4"/>
        <v>0.14000000000000001</v>
      </c>
    </row>
    <row r="26" spans="1:8" ht="16.5" x14ac:dyDescent="0.35">
      <c r="A26" s="19" t="s">
        <v>57</v>
      </c>
      <c r="B26" s="19" t="s">
        <v>58</v>
      </c>
      <c r="C26" s="11" t="s">
        <v>43</v>
      </c>
      <c r="D26" s="11" t="s">
        <v>44</v>
      </c>
      <c r="E26" s="11" t="s">
        <v>45</v>
      </c>
      <c r="F26" s="11" t="s">
        <v>46</v>
      </c>
      <c r="G26" s="11" t="s">
        <v>47</v>
      </c>
      <c r="H26" s="11" t="s">
        <v>49</v>
      </c>
    </row>
    <row r="27" spans="1:8" x14ac:dyDescent="0.25">
      <c r="A27" s="12" t="s">
        <v>6</v>
      </c>
      <c r="B27" s="12"/>
      <c r="C27" s="12">
        <f>C17</f>
        <v>3500</v>
      </c>
      <c r="D27" s="12">
        <f t="shared" ref="D27:G27" si="5">D17</f>
        <v>3700</v>
      </c>
      <c r="E27" s="12">
        <f t="shared" si="5"/>
        <v>3900</v>
      </c>
      <c r="F27" s="12">
        <f t="shared" si="5"/>
        <v>4000</v>
      </c>
      <c r="G27" s="12">
        <f t="shared" si="5"/>
        <v>4000</v>
      </c>
      <c r="H27" s="12">
        <f>SUM(C27:G27)</f>
        <v>19100</v>
      </c>
    </row>
    <row r="28" spans="1:8" x14ac:dyDescent="0.25">
      <c r="A28" s="20" t="s">
        <v>7</v>
      </c>
      <c r="B28" s="20"/>
      <c r="C28" s="12"/>
      <c r="D28" s="12"/>
      <c r="E28" s="12"/>
      <c r="F28" s="12"/>
      <c r="G28" s="12"/>
      <c r="H28" s="12"/>
    </row>
    <row r="29" spans="1:8" x14ac:dyDescent="0.25">
      <c r="A29" s="12" t="s">
        <v>103</v>
      </c>
      <c r="B29" s="12"/>
      <c r="C29" s="12">
        <f>-C16</f>
        <v>500</v>
      </c>
      <c r="D29" s="12">
        <f t="shared" ref="D29:G29" si="6">-D16</f>
        <v>300</v>
      </c>
      <c r="E29" s="12">
        <f t="shared" si="6"/>
        <v>100</v>
      </c>
      <c r="F29" s="12">
        <f t="shared" si="6"/>
        <v>0</v>
      </c>
      <c r="G29" s="12">
        <f t="shared" si="6"/>
        <v>0</v>
      </c>
      <c r="H29" s="12">
        <f>SUM(C29:G29)</f>
        <v>900</v>
      </c>
    </row>
    <row r="30" spans="1:8" x14ac:dyDescent="0.25">
      <c r="A30" s="20" t="s">
        <v>10</v>
      </c>
      <c r="B30" s="20"/>
      <c r="C30" s="12"/>
      <c r="D30" s="12"/>
      <c r="E30" s="12"/>
      <c r="F30" s="12"/>
      <c r="G30" s="12"/>
      <c r="H30" s="12"/>
    </row>
    <row r="31" spans="1:8" x14ac:dyDescent="0.25">
      <c r="A31" s="12" t="s">
        <v>104</v>
      </c>
      <c r="B31" s="12"/>
      <c r="C31" s="12">
        <f>C9</f>
        <v>0</v>
      </c>
      <c r="D31" s="12">
        <f t="shared" ref="D31:G31" si="7">D9</f>
        <v>0</v>
      </c>
      <c r="E31" s="12">
        <f t="shared" si="7"/>
        <v>-900</v>
      </c>
      <c r="F31" s="12">
        <f t="shared" si="7"/>
        <v>0</v>
      </c>
      <c r="G31" s="12">
        <f t="shared" si="7"/>
        <v>0</v>
      </c>
      <c r="H31" s="12">
        <f>SUM(C31:G31)</f>
        <v>-900</v>
      </c>
    </row>
    <row r="32" spans="1:8" s="8" customFormat="1" ht="14.25" x14ac:dyDescent="0.2">
      <c r="A32" s="11" t="s">
        <v>61</v>
      </c>
      <c r="B32" s="11"/>
      <c r="C32" s="11">
        <f>SUM(C27:C31)</f>
        <v>4000</v>
      </c>
      <c r="D32" s="11">
        <f>SUM(D27:D31)</f>
        <v>4000</v>
      </c>
      <c r="E32" s="11">
        <f>SUM(E27:E31)</f>
        <v>3100</v>
      </c>
      <c r="F32" s="11">
        <f>SUM(F27:F31)</f>
        <v>4000</v>
      </c>
      <c r="G32" s="11">
        <f>SUM(G27:G31)</f>
        <v>4000</v>
      </c>
      <c r="H32" s="11">
        <f>SUM(C32:G32)</f>
        <v>19100</v>
      </c>
    </row>
    <row r="33" spans="1:10" s="7" customFormat="1" x14ac:dyDescent="0.25">
      <c r="A33" s="21" t="s">
        <v>21</v>
      </c>
      <c r="B33" s="21"/>
      <c r="C33" s="21">
        <f>B11</f>
        <v>0.14000000000000001</v>
      </c>
      <c r="D33" s="21">
        <f>C33</f>
        <v>0.14000000000000001</v>
      </c>
      <c r="E33" s="21">
        <f t="shared" ref="E33:G33" si="8">D33</f>
        <v>0.14000000000000001</v>
      </c>
      <c r="F33" s="21">
        <f t="shared" si="8"/>
        <v>0.14000000000000001</v>
      </c>
      <c r="G33" s="21">
        <f t="shared" si="8"/>
        <v>0.14000000000000001</v>
      </c>
      <c r="H33" s="21"/>
    </row>
    <row r="34" spans="1:10" s="22" customFormat="1" ht="14.25" x14ac:dyDescent="0.2">
      <c r="A34" s="25" t="s">
        <v>62</v>
      </c>
      <c r="B34" s="29" t="s">
        <v>63</v>
      </c>
      <c r="C34" s="33">
        <f>C32*C33</f>
        <v>560</v>
      </c>
      <c r="D34" s="33">
        <f>D32*D33</f>
        <v>560</v>
      </c>
      <c r="E34" s="33">
        <f>E32*E33</f>
        <v>434.00000000000006</v>
      </c>
      <c r="F34" s="33">
        <f>F32*F33</f>
        <v>560</v>
      </c>
      <c r="G34" s="33">
        <f>G32*G33</f>
        <v>560</v>
      </c>
      <c r="H34" s="41">
        <f>SUM(C34:G34)</f>
        <v>2674</v>
      </c>
    </row>
    <row r="37" spans="1:10" ht="16.5" x14ac:dyDescent="0.35">
      <c r="A37" s="19" t="s">
        <v>64</v>
      </c>
      <c r="B37" s="19"/>
      <c r="C37" s="11" t="s">
        <v>43</v>
      </c>
      <c r="D37" s="11" t="s">
        <v>44</v>
      </c>
      <c r="E37" s="11" t="s">
        <v>45</v>
      </c>
      <c r="F37" s="11" t="s">
        <v>46</v>
      </c>
      <c r="G37" s="11" t="s">
        <v>47</v>
      </c>
      <c r="H37" s="11" t="s">
        <v>49</v>
      </c>
    </row>
    <row r="38" spans="1:10" x14ac:dyDescent="0.25">
      <c r="A38" s="12" t="s">
        <v>6</v>
      </c>
      <c r="B38" s="12"/>
      <c r="C38" s="12">
        <f>C27</f>
        <v>3500</v>
      </c>
      <c r="D38" s="12">
        <f t="shared" ref="D38:G38" si="9">D27</f>
        <v>3700</v>
      </c>
      <c r="E38" s="12">
        <f>E27</f>
        <v>3900</v>
      </c>
      <c r="F38" s="12">
        <f t="shared" si="9"/>
        <v>4000</v>
      </c>
      <c r="G38" s="12">
        <f t="shared" si="9"/>
        <v>4000</v>
      </c>
      <c r="H38" s="12">
        <f>SUM(C38:G38)</f>
        <v>19100</v>
      </c>
    </row>
    <row r="39" spans="1:10" x14ac:dyDescent="0.25">
      <c r="A39" s="21" t="s">
        <v>21</v>
      </c>
      <c r="B39" s="21"/>
      <c r="C39" s="21">
        <f>B11</f>
        <v>0.14000000000000001</v>
      </c>
      <c r="D39" s="21">
        <f>C39</f>
        <v>0.14000000000000001</v>
      </c>
      <c r="E39" s="21">
        <f t="shared" ref="E39:G39" si="10">D39</f>
        <v>0.14000000000000001</v>
      </c>
      <c r="F39" s="21">
        <f t="shared" si="10"/>
        <v>0.14000000000000001</v>
      </c>
      <c r="G39" s="21">
        <f t="shared" si="10"/>
        <v>0.14000000000000001</v>
      </c>
      <c r="H39" s="21">
        <f>G39</f>
        <v>0.14000000000000001</v>
      </c>
    </row>
    <row r="40" spans="1:10" x14ac:dyDescent="0.25">
      <c r="A40" s="12" t="s">
        <v>65</v>
      </c>
      <c r="B40" s="30" t="s">
        <v>66</v>
      </c>
      <c r="C40" s="34">
        <f t="shared" ref="C40:H40" si="11">C38*C39</f>
        <v>490.00000000000006</v>
      </c>
      <c r="D40" s="34">
        <f t="shared" si="11"/>
        <v>518</v>
      </c>
      <c r="E40" s="34">
        <f t="shared" si="11"/>
        <v>546</v>
      </c>
      <c r="F40" s="34">
        <f t="shared" si="11"/>
        <v>560</v>
      </c>
      <c r="G40" s="34">
        <f t="shared" si="11"/>
        <v>560</v>
      </c>
      <c r="H40" s="40">
        <f t="shared" si="11"/>
        <v>2674.0000000000005</v>
      </c>
    </row>
    <row r="42" spans="1:10" ht="30" x14ac:dyDescent="0.25">
      <c r="A42" s="31" t="s">
        <v>67</v>
      </c>
      <c r="B42" s="32" t="s">
        <v>68</v>
      </c>
      <c r="C42" s="32">
        <f>C34-C40</f>
        <v>69.999999999999943</v>
      </c>
      <c r="D42" s="32">
        <f t="shared" ref="D42:H42" si="12">D34-D40</f>
        <v>42</v>
      </c>
      <c r="E42" s="32">
        <f t="shared" si="12"/>
        <v>-111.99999999999994</v>
      </c>
      <c r="F42" s="32">
        <f t="shared" si="12"/>
        <v>0</v>
      </c>
      <c r="G42" s="32">
        <f t="shared" si="12"/>
        <v>0</v>
      </c>
      <c r="H42" s="32">
        <f t="shared" si="12"/>
        <v>0</v>
      </c>
    </row>
    <row r="45" spans="1:10" ht="16.5" x14ac:dyDescent="0.35">
      <c r="A45" s="35" t="s">
        <v>69</v>
      </c>
      <c r="B45" s="12"/>
      <c r="C45" s="11" t="s">
        <v>43</v>
      </c>
      <c r="D45" s="11" t="s">
        <v>44</v>
      </c>
      <c r="E45" s="11" t="s">
        <v>45</v>
      </c>
      <c r="F45" s="11" t="s">
        <v>46</v>
      </c>
      <c r="G45" s="11" t="s">
        <v>47</v>
      </c>
      <c r="H45" s="11" t="s">
        <v>49</v>
      </c>
    </row>
    <row r="46" spans="1:10" x14ac:dyDescent="0.25">
      <c r="A46" s="12" t="s">
        <v>70</v>
      </c>
      <c r="B46" s="12" t="s">
        <v>71</v>
      </c>
      <c r="C46" s="12">
        <f>C10</f>
        <v>500</v>
      </c>
      <c r="D46" s="12">
        <f t="shared" ref="D46:G46" si="13">D10</f>
        <v>800</v>
      </c>
      <c r="E46" s="12">
        <f t="shared" si="13"/>
        <v>0</v>
      </c>
      <c r="F46" s="12">
        <f t="shared" si="13"/>
        <v>0</v>
      </c>
      <c r="G46" s="12">
        <f t="shared" si="13"/>
        <v>0</v>
      </c>
      <c r="H46" s="12"/>
    </row>
    <row r="47" spans="1:10" x14ac:dyDescent="0.25">
      <c r="A47" s="12" t="s">
        <v>72</v>
      </c>
      <c r="B47" s="12" t="s">
        <v>73</v>
      </c>
      <c r="C47" s="12">
        <f>C10-C10</f>
        <v>0</v>
      </c>
      <c r="D47" s="12">
        <f t="shared" ref="D47:G47" si="14">D10-D10</f>
        <v>0</v>
      </c>
      <c r="E47" s="12">
        <f t="shared" si="14"/>
        <v>0</v>
      </c>
      <c r="F47" s="12">
        <f t="shared" si="14"/>
        <v>0</v>
      </c>
      <c r="G47" s="12">
        <f t="shared" si="14"/>
        <v>0</v>
      </c>
      <c r="H47" s="12"/>
      <c r="I47" s="78" t="s">
        <v>105</v>
      </c>
      <c r="J47" s="1">
        <v>300</v>
      </c>
    </row>
    <row r="48" spans="1:10" ht="60" x14ac:dyDescent="0.25">
      <c r="A48" s="12" t="s">
        <v>74</v>
      </c>
      <c r="B48" s="12" t="s">
        <v>106</v>
      </c>
      <c r="C48" s="12">
        <f>C46-C47</f>
        <v>500</v>
      </c>
      <c r="D48" s="12">
        <f>D46-D47</f>
        <v>800</v>
      </c>
      <c r="E48" s="12">
        <f>E47-E46</f>
        <v>0</v>
      </c>
      <c r="F48" s="12">
        <f>F47-F46</f>
        <v>0</v>
      </c>
      <c r="G48" s="12">
        <f>G47-G46</f>
        <v>0</v>
      </c>
      <c r="H48" s="12"/>
      <c r="I48" s="79" t="s">
        <v>107</v>
      </c>
      <c r="J48" s="1">
        <v>300</v>
      </c>
    </row>
    <row r="49" spans="1:10" x14ac:dyDescent="0.25">
      <c r="A49" s="12"/>
      <c r="B49" s="12"/>
      <c r="C49" s="12"/>
      <c r="D49" s="12"/>
      <c r="E49" s="12"/>
      <c r="F49" s="12"/>
      <c r="G49" s="12"/>
      <c r="H49" s="12"/>
      <c r="I49" s="1" t="s">
        <v>72</v>
      </c>
      <c r="J49" s="1">
        <f>J47-J48</f>
        <v>0</v>
      </c>
    </row>
    <row r="50" spans="1:10" x14ac:dyDescent="0.25">
      <c r="A50" s="12" t="s">
        <v>76</v>
      </c>
      <c r="B50" s="12"/>
      <c r="C50" s="12"/>
      <c r="D50" s="12"/>
      <c r="E50" s="12"/>
      <c r="F50" s="12"/>
      <c r="G50" s="12"/>
      <c r="H50" s="12"/>
    </row>
    <row r="51" spans="1:10" x14ac:dyDescent="0.25">
      <c r="A51" s="12" t="s">
        <v>78</v>
      </c>
      <c r="B51" s="12"/>
      <c r="C51" s="12" t="s">
        <v>90</v>
      </c>
      <c r="D51" s="12" t="s">
        <v>90</v>
      </c>
      <c r="E51" s="12"/>
      <c r="F51" s="12"/>
      <c r="G51" s="12"/>
      <c r="H51" s="12"/>
    </row>
    <row r="52" spans="1:10" x14ac:dyDescent="0.25">
      <c r="A52" s="12"/>
      <c r="B52" s="12"/>
      <c r="C52" s="12"/>
      <c r="D52" s="12"/>
      <c r="E52" s="12"/>
      <c r="F52" s="12"/>
      <c r="G52" s="12"/>
      <c r="H52" s="12"/>
    </row>
    <row r="53" spans="1:10" s="7" customFormat="1" x14ac:dyDescent="0.25">
      <c r="A53" s="21" t="s">
        <v>21</v>
      </c>
      <c r="B53" s="21" t="s">
        <v>79</v>
      </c>
      <c r="C53" s="21">
        <f>B11</f>
        <v>0.14000000000000001</v>
      </c>
      <c r="D53" s="21">
        <f>C53</f>
        <v>0.14000000000000001</v>
      </c>
      <c r="E53" s="21">
        <f>D53</f>
        <v>0.14000000000000001</v>
      </c>
      <c r="F53" s="21">
        <f>E53</f>
        <v>0.14000000000000001</v>
      </c>
      <c r="G53" s="21">
        <f>F53</f>
        <v>0.14000000000000001</v>
      </c>
      <c r="H53" s="21"/>
    </row>
    <row r="54" spans="1:10" x14ac:dyDescent="0.25">
      <c r="A54" s="12"/>
      <c r="B54" s="12"/>
      <c r="C54" s="12"/>
      <c r="D54" s="12"/>
      <c r="E54" s="12"/>
      <c r="F54" s="12"/>
      <c r="G54" s="12"/>
      <c r="H54" s="12"/>
    </row>
    <row r="55" spans="1:10" x14ac:dyDescent="0.25">
      <c r="A55" s="12" t="s">
        <v>80</v>
      </c>
      <c r="B55" s="12" t="s">
        <v>81</v>
      </c>
      <c r="C55" s="12">
        <f>C48*C53</f>
        <v>70</v>
      </c>
      <c r="D55" s="12">
        <f>D48*D53</f>
        <v>112.00000000000001</v>
      </c>
      <c r="E55" s="12">
        <f>E48*E53</f>
        <v>0</v>
      </c>
      <c r="F55" s="12">
        <f>F48*F53</f>
        <v>0</v>
      </c>
      <c r="G55" s="12">
        <f>G48*G53</f>
        <v>0</v>
      </c>
      <c r="H55" s="12"/>
    </row>
    <row r="56" spans="1:10" x14ac:dyDescent="0.25">
      <c r="A56" s="12"/>
      <c r="B56" s="12"/>
      <c r="C56" s="12"/>
      <c r="D56" s="12"/>
      <c r="E56" s="12"/>
      <c r="F56" s="12"/>
      <c r="G56" s="12"/>
      <c r="H56" s="12"/>
    </row>
    <row r="57" spans="1:10" x14ac:dyDescent="0.25">
      <c r="A57" s="32" t="s">
        <v>82</v>
      </c>
      <c r="B57" s="32"/>
      <c r="C57" s="32">
        <f>C55</f>
        <v>70</v>
      </c>
      <c r="D57" s="32">
        <f>D55-C55</f>
        <v>42.000000000000014</v>
      </c>
      <c r="E57" s="32">
        <f>E55-D55</f>
        <v>-112.00000000000001</v>
      </c>
      <c r="F57" s="32">
        <f>F55-E55</f>
        <v>0</v>
      </c>
      <c r="G57" s="32">
        <f>G55-F55</f>
        <v>0</v>
      </c>
      <c r="H57" s="32"/>
    </row>
    <row r="61" spans="1:10" x14ac:dyDescent="0.25">
      <c r="A61" s="12" t="s">
        <v>83</v>
      </c>
      <c r="B61" s="12"/>
      <c r="C61" s="11" t="s">
        <v>43</v>
      </c>
      <c r="D61" s="11" t="s">
        <v>44</v>
      </c>
      <c r="E61" s="11" t="s">
        <v>45</v>
      </c>
      <c r="F61" s="11" t="s">
        <v>46</v>
      </c>
      <c r="G61" s="11" t="s">
        <v>47</v>
      </c>
    </row>
    <row r="62" spans="1:10" x14ac:dyDescent="0.25">
      <c r="A62" s="12"/>
      <c r="B62" s="12"/>
      <c r="C62" s="12"/>
      <c r="D62" s="12"/>
      <c r="E62" s="12"/>
      <c r="F62" s="12"/>
      <c r="G62" s="12"/>
    </row>
    <row r="63" spans="1:10" ht="16.5" x14ac:dyDescent="0.35">
      <c r="A63" s="35" t="s">
        <v>91</v>
      </c>
      <c r="B63" s="12"/>
      <c r="C63" s="12"/>
      <c r="D63" s="12"/>
      <c r="E63" s="12"/>
      <c r="F63" s="12"/>
      <c r="G63" s="12"/>
    </row>
    <row r="64" spans="1:10" x14ac:dyDescent="0.25">
      <c r="A64" s="12" t="s">
        <v>92</v>
      </c>
      <c r="B64" s="12" t="s">
        <v>86</v>
      </c>
      <c r="C64" s="12">
        <f>C55</f>
        <v>70</v>
      </c>
      <c r="D64" s="12">
        <f t="shared" ref="D64:G64" si="15">D55</f>
        <v>112.00000000000001</v>
      </c>
      <c r="E64" s="12">
        <f t="shared" si="15"/>
        <v>0</v>
      </c>
      <c r="F64" s="12">
        <f t="shared" si="15"/>
        <v>0</v>
      </c>
      <c r="G64" s="12">
        <f t="shared" si="15"/>
        <v>0</v>
      </c>
    </row>
    <row r="65" spans="1:7" x14ac:dyDescent="0.25">
      <c r="A65" s="12"/>
      <c r="B65" s="12"/>
      <c r="C65" s="12"/>
      <c r="D65" s="12"/>
      <c r="E65" s="12"/>
      <c r="F65" s="12"/>
      <c r="G65" s="12"/>
    </row>
    <row r="66" spans="1:7" ht="16.5" x14ac:dyDescent="0.35">
      <c r="A66" s="35" t="s">
        <v>87</v>
      </c>
      <c r="B66" s="12"/>
      <c r="C66" s="12"/>
      <c r="D66" s="12"/>
      <c r="E66" s="12"/>
      <c r="F66" s="12"/>
      <c r="G66" s="12"/>
    </row>
    <row r="67" spans="1:7" x14ac:dyDescent="0.25">
      <c r="A67" s="12" t="s">
        <v>88</v>
      </c>
      <c r="B67" s="12" t="s">
        <v>63</v>
      </c>
      <c r="C67" s="12">
        <f>C34</f>
        <v>560</v>
      </c>
      <c r="D67" s="12">
        <f>D34</f>
        <v>560</v>
      </c>
      <c r="E67" s="12">
        <f>E34</f>
        <v>434.00000000000006</v>
      </c>
      <c r="F67" s="12">
        <f>F34</f>
        <v>560</v>
      </c>
      <c r="G67" s="12">
        <f>G34</f>
        <v>560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ColWidth="9.28515625" defaultRowHeight="15" x14ac:dyDescent="0.25"/>
  <cols>
    <col min="1" max="1" width="34.140625" style="1" customWidth="1"/>
    <col min="2" max="2" width="14.28515625" style="1" customWidth="1"/>
    <col min="3" max="3" width="12.42578125" style="1" customWidth="1"/>
    <col min="4" max="4" width="15.28515625" style="1" customWidth="1"/>
    <col min="5" max="16384" width="9.28515625" style="1"/>
  </cols>
  <sheetData>
    <row r="1" spans="1:10" x14ac:dyDescent="0.25">
      <c r="A1" s="8" t="s">
        <v>108</v>
      </c>
    </row>
    <row r="3" spans="1:10" ht="57" x14ac:dyDescent="0.25">
      <c r="A3" s="42" t="s">
        <v>42</v>
      </c>
      <c r="B3" s="42" t="s">
        <v>70</v>
      </c>
      <c r="C3" s="42" t="s">
        <v>109</v>
      </c>
      <c r="D3" s="42" t="s">
        <v>110</v>
      </c>
    </row>
    <row r="4" spans="1:10" x14ac:dyDescent="0.25">
      <c r="A4" s="43" t="s">
        <v>111</v>
      </c>
      <c r="B4" s="44">
        <v>10000</v>
      </c>
      <c r="C4" s="44">
        <v>10000</v>
      </c>
      <c r="D4" s="12">
        <f>C4-B4</f>
        <v>0</v>
      </c>
    </row>
    <row r="5" spans="1:10" x14ac:dyDescent="0.25">
      <c r="A5" s="43" t="s">
        <v>112</v>
      </c>
      <c r="B5" s="44">
        <v>8000</v>
      </c>
      <c r="C5" s="44">
        <v>6000</v>
      </c>
      <c r="D5" s="12">
        <f>C5-B5</f>
        <v>-2000</v>
      </c>
    </row>
    <row r="6" spans="1:10" x14ac:dyDescent="0.25">
      <c r="A6" s="43" t="s">
        <v>33</v>
      </c>
      <c r="B6" s="44">
        <v>12000</v>
      </c>
      <c r="C6" s="44">
        <v>13000</v>
      </c>
      <c r="D6" s="12">
        <f>C6-B6</f>
        <v>1000</v>
      </c>
      <c r="G6" s="70"/>
      <c r="H6" s="70" t="s">
        <v>113</v>
      </c>
      <c r="I6" s="70"/>
      <c r="J6" s="70"/>
    </row>
    <row r="7" spans="1:10" x14ac:dyDescent="0.25">
      <c r="A7" s="43" t="s">
        <v>114</v>
      </c>
      <c r="B7" s="44">
        <v>5000</v>
      </c>
      <c r="C7" s="44">
        <v>2000</v>
      </c>
      <c r="D7" s="12">
        <f>C7-B7</f>
        <v>-3000</v>
      </c>
      <c r="G7" s="1" t="s">
        <v>115</v>
      </c>
      <c r="H7" s="71">
        <f>D14</f>
        <v>100</v>
      </c>
      <c r="I7" s="1" t="s">
        <v>41</v>
      </c>
      <c r="J7" s="1">
        <v>100</v>
      </c>
    </row>
    <row r="8" spans="1:10" x14ac:dyDescent="0.25">
      <c r="A8" s="43" t="s">
        <v>116</v>
      </c>
      <c r="B8" s="44">
        <v>1000</v>
      </c>
      <c r="C8" s="45">
        <v>400</v>
      </c>
      <c r="D8" s="12">
        <f>C8-B8</f>
        <v>-600</v>
      </c>
      <c r="H8" s="72"/>
      <c r="I8" s="1" t="s">
        <v>41</v>
      </c>
      <c r="J8" s="1">
        <f>H10</f>
        <v>434.00000000000006</v>
      </c>
    </row>
    <row r="9" spans="1:10" x14ac:dyDescent="0.25">
      <c r="A9" s="43" t="s">
        <v>117</v>
      </c>
      <c r="B9" s="44">
        <v>1500</v>
      </c>
      <c r="C9" s="45">
        <v>0</v>
      </c>
      <c r="D9" s="12">
        <f>B9-C9</f>
        <v>1500</v>
      </c>
      <c r="H9" s="72"/>
    </row>
    <row r="10" spans="1:10" x14ac:dyDescent="0.25">
      <c r="A10" s="12"/>
      <c r="B10" s="12"/>
      <c r="C10" s="12"/>
      <c r="D10" s="12"/>
      <c r="G10" s="1" t="s">
        <v>118</v>
      </c>
      <c r="H10" s="72">
        <f>-D13</f>
        <v>434.00000000000006</v>
      </c>
    </row>
    <row r="11" spans="1:10" s="8" customFormat="1" thickBot="1" x14ac:dyDescent="0.25">
      <c r="A11" s="11" t="s">
        <v>119</v>
      </c>
      <c r="B11" s="11"/>
      <c r="C11" s="11"/>
      <c r="D11" s="11">
        <f>SUM(D4:D10)</f>
        <v>-3100</v>
      </c>
      <c r="H11" s="73">
        <f>SUM(H7:H10)</f>
        <v>534</v>
      </c>
      <c r="J11" s="73">
        <f>SUM(J7:J10)</f>
        <v>534</v>
      </c>
    </row>
    <row r="12" spans="1:10" ht="15.75" thickTop="1" x14ac:dyDescent="0.25">
      <c r="A12" s="12" t="s">
        <v>21</v>
      </c>
      <c r="B12" s="12"/>
      <c r="C12" s="12"/>
      <c r="D12" s="21">
        <v>0.14000000000000001</v>
      </c>
      <c r="H12" s="72"/>
      <c r="I12" s="1" t="s">
        <v>120</v>
      </c>
      <c r="J12" s="1">
        <f>-D13</f>
        <v>434.00000000000006</v>
      </c>
    </row>
    <row r="13" spans="1:10" x14ac:dyDescent="0.25">
      <c r="A13" s="12" t="s">
        <v>121</v>
      </c>
      <c r="B13" s="12"/>
      <c r="C13" s="12"/>
      <c r="D13" s="12">
        <f>D11*D12</f>
        <v>-434.00000000000006</v>
      </c>
      <c r="E13" s="1" t="s">
        <v>122</v>
      </c>
    </row>
    <row r="14" spans="1:10" x14ac:dyDescent="0.25">
      <c r="A14" s="12" t="s">
        <v>123</v>
      </c>
      <c r="B14" s="12"/>
      <c r="C14" s="12"/>
      <c r="D14" s="12">
        <v>100</v>
      </c>
      <c r="E14" s="1" t="s">
        <v>124</v>
      </c>
    </row>
    <row r="15" spans="1:10" x14ac:dyDescent="0.25">
      <c r="A15" s="11" t="s">
        <v>125</v>
      </c>
      <c r="B15" s="11"/>
      <c r="C15" s="11"/>
      <c r="D15" s="11">
        <f>D13-D14</f>
        <v>-534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heetViews>
  <sheetFormatPr defaultColWidth="9.28515625" defaultRowHeight="15" x14ac:dyDescent="0.25"/>
  <cols>
    <col min="1" max="1" width="45.85546875" style="1" bestFit="1" customWidth="1"/>
    <col min="2" max="16384" width="9.28515625" style="1"/>
  </cols>
  <sheetData>
    <row r="1" spans="1:4" x14ac:dyDescent="0.25">
      <c r="A1" s="8" t="s">
        <v>126</v>
      </c>
    </row>
    <row r="3" spans="1:4" x14ac:dyDescent="0.25">
      <c r="A3" s="12" t="s">
        <v>21</v>
      </c>
      <c r="B3" s="21">
        <v>0.14000000000000001</v>
      </c>
    </row>
    <row r="5" spans="1:4" x14ac:dyDescent="0.25">
      <c r="A5" s="8" t="s">
        <v>41</v>
      </c>
    </row>
    <row r="6" spans="1:4" x14ac:dyDescent="0.25">
      <c r="A6" s="11" t="s">
        <v>42</v>
      </c>
      <c r="B6" s="11" t="s">
        <v>43</v>
      </c>
      <c r="C6" s="11" t="s">
        <v>44</v>
      </c>
      <c r="D6" s="11" t="s">
        <v>49</v>
      </c>
    </row>
    <row r="7" spans="1:4" x14ac:dyDescent="0.25">
      <c r="A7" s="12" t="s">
        <v>50</v>
      </c>
      <c r="B7" s="12">
        <v>1000</v>
      </c>
      <c r="C7" s="12">
        <v>1500</v>
      </c>
      <c r="D7" s="12">
        <f>SUM(B7:C7)</f>
        <v>2500</v>
      </c>
    </row>
    <row r="8" spans="1:4" x14ac:dyDescent="0.25">
      <c r="A8" s="12" t="s">
        <v>127</v>
      </c>
      <c r="B8" s="12">
        <v>-1300</v>
      </c>
      <c r="C8" s="12">
        <v>-500</v>
      </c>
      <c r="D8" s="12">
        <f>SUM(B8:C8)</f>
        <v>-1800</v>
      </c>
    </row>
    <row r="9" spans="1:4" x14ac:dyDescent="0.25">
      <c r="A9" s="11" t="s">
        <v>6</v>
      </c>
      <c r="B9" s="11">
        <f>SUM(B7:B8)</f>
        <v>-300</v>
      </c>
      <c r="C9" s="11">
        <f>SUM(C7:C8)</f>
        <v>1000</v>
      </c>
      <c r="D9" s="11">
        <f>SUM(D7:D8)</f>
        <v>700</v>
      </c>
    </row>
    <row r="10" spans="1:4" ht="15.75" thickBot="1" x14ac:dyDescent="0.3">
      <c r="A10" s="13"/>
      <c r="B10" s="13"/>
      <c r="C10" s="13"/>
      <c r="D10" s="13"/>
    </row>
    <row r="11" spans="1:4" x14ac:dyDescent="0.25">
      <c r="A11" s="14" t="s">
        <v>52</v>
      </c>
      <c r="B11" s="15"/>
      <c r="C11" s="15"/>
      <c r="D11" s="16"/>
    </row>
    <row r="12" spans="1:4" x14ac:dyDescent="0.25">
      <c r="A12" s="23" t="s">
        <v>53</v>
      </c>
      <c r="B12" s="24">
        <f>-B28</f>
        <v>0</v>
      </c>
      <c r="C12" s="24">
        <f>-C28</f>
        <v>-98.000000000000014</v>
      </c>
      <c r="D12" s="24">
        <f>SUM(B12:C12)</f>
        <v>-98.000000000000014</v>
      </c>
    </row>
    <row r="13" spans="1:4" ht="15.75" thickBot="1" x14ac:dyDescent="0.3">
      <c r="A13" s="36" t="s">
        <v>54</v>
      </c>
      <c r="B13" s="38">
        <f>B43</f>
        <v>42.000000000000007</v>
      </c>
      <c r="C13" s="38">
        <f>C43</f>
        <v>-42.000000000000007</v>
      </c>
      <c r="D13" s="38"/>
    </row>
    <row r="14" spans="1:4" ht="15.75" thickBot="1" x14ac:dyDescent="0.3">
      <c r="A14" s="17" t="s">
        <v>128</v>
      </c>
      <c r="B14" s="18">
        <f>B12+B13</f>
        <v>42.000000000000007</v>
      </c>
      <c r="C14" s="18">
        <f t="shared" ref="C14:D14" si="0">C12+C13</f>
        <v>-140.00000000000003</v>
      </c>
      <c r="D14" s="18">
        <f t="shared" si="0"/>
        <v>-98.000000000000014</v>
      </c>
    </row>
    <row r="16" spans="1:4" x14ac:dyDescent="0.25">
      <c r="A16" s="75" t="s">
        <v>56</v>
      </c>
      <c r="B16" s="76">
        <f>-B14/B9</f>
        <v>0.14000000000000001</v>
      </c>
      <c r="C16" s="76">
        <f>-C14/C9</f>
        <v>0.14000000000000004</v>
      </c>
    </row>
    <row r="18" spans="1:4" ht="16.5" x14ac:dyDescent="0.35">
      <c r="A18" s="19" t="s">
        <v>57</v>
      </c>
      <c r="B18" s="11" t="s">
        <v>43</v>
      </c>
      <c r="C18" s="11" t="s">
        <v>44</v>
      </c>
      <c r="D18" s="11" t="s">
        <v>49</v>
      </c>
    </row>
    <row r="19" spans="1:4" x14ac:dyDescent="0.25">
      <c r="A19" s="12" t="s">
        <v>6</v>
      </c>
      <c r="B19" s="12">
        <f>B9</f>
        <v>-300</v>
      </c>
      <c r="C19" s="12">
        <f t="shared" ref="C19" si="1">C9</f>
        <v>1000</v>
      </c>
      <c r="D19" s="12">
        <f>SUM(B19:C19)</f>
        <v>700</v>
      </c>
    </row>
    <row r="20" spans="1:4" x14ac:dyDescent="0.25">
      <c r="A20" s="20" t="s">
        <v>7</v>
      </c>
      <c r="B20" s="12"/>
      <c r="C20" s="12"/>
      <c r="D20" s="12"/>
    </row>
    <row r="21" spans="1:4" x14ac:dyDescent="0.25">
      <c r="A21" s="12" t="s">
        <v>59</v>
      </c>
      <c r="B21" s="12">
        <v>0</v>
      </c>
      <c r="C21" s="12">
        <f>B21</f>
        <v>0</v>
      </c>
      <c r="D21" s="12">
        <f>SUM(B21:C21)</f>
        <v>0</v>
      </c>
    </row>
    <row r="22" spans="1:4" x14ac:dyDescent="0.25">
      <c r="A22" s="20" t="s">
        <v>10</v>
      </c>
      <c r="B22" s="12"/>
      <c r="C22" s="12"/>
      <c r="D22" s="12"/>
    </row>
    <row r="23" spans="1:4" x14ac:dyDescent="0.25">
      <c r="A23" s="12" t="s">
        <v>60</v>
      </c>
      <c r="B23" s="12">
        <v>0</v>
      </c>
      <c r="C23" s="12">
        <f>B23</f>
        <v>0</v>
      </c>
      <c r="D23" s="12">
        <f>SUM(B23:C23)</f>
        <v>0</v>
      </c>
    </row>
    <row r="24" spans="1:4" x14ac:dyDescent="0.25">
      <c r="A24" s="11" t="s">
        <v>129</v>
      </c>
      <c r="B24" s="11">
        <f>SUM(B19:B23)</f>
        <v>-300</v>
      </c>
      <c r="C24" s="11">
        <f>SUM(C19:C23)</f>
        <v>1000</v>
      </c>
      <c r="D24" s="12">
        <f>SUM(B24:C24)</f>
        <v>700</v>
      </c>
    </row>
    <row r="25" spans="1:4" x14ac:dyDescent="0.25">
      <c r="A25" s="12" t="s">
        <v>130</v>
      </c>
      <c r="B25" s="11">
        <v>0</v>
      </c>
      <c r="C25" s="11">
        <f>B24</f>
        <v>-300</v>
      </c>
      <c r="D25" s="12"/>
    </row>
    <row r="26" spans="1:4" x14ac:dyDescent="0.25">
      <c r="A26" s="11" t="s">
        <v>19</v>
      </c>
      <c r="B26" s="11">
        <f>SUM(B24:B25)</f>
        <v>-300</v>
      </c>
      <c r="C26" s="11">
        <f>SUM(C24:C25)</f>
        <v>700</v>
      </c>
      <c r="D26" s="12">
        <f>SUM(D24:D25)</f>
        <v>700</v>
      </c>
    </row>
    <row r="27" spans="1:4" x14ac:dyDescent="0.25">
      <c r="A27" s="21" t="s">
        <v>21</v>
      </c>
      <c r="B27" s="21">
        <f>B3</f>
        <v>0.14000000000000001</v>
      </c>
      <c r="C27" s="21">
        <f>B27</f>
        <v>0.14000000000000001</v>
      </c>
      <c r="D27" s="21">
        <f>C27</f>
        <v>0.14000000000000001</v>
      </c>
    </row>
    <row r="28" spans="1:4" x14ac:dyDescent="0.25">
      <c r="A28" s="25" t="s">
        <v>62</v>
      </c>
      <c r="B28" s="33">
        <v>0</v>
      </c>
      <c r="C28" s="33">
        <f>C26*C27</f>
        <v>98.000000000000014</v>
      </c>
      <c r="D28" s="33">
        <f>D26*D27</f>
        <v>98.000000000000014</v>
      </c>
    </row>
    <row r="32" spans="1:4" ht="16.5" x14ac:dyDescent="0.35">
      <c r="A32" s="35" t="s">
        <v>69</v>
      </c>
      <c r="B32" s="11" t="s">
        <v>43</v>
      </c>
      <c r="C32" s="11" t="s">
        <v>44</v>
      </c>
    </row>
    <row r="33" spans="1:3" x14ac:dyDescent="0.25">
      <c r="A33" s="12" t="s">
        <v>70</v>
      </c>
      <c r="B33" s="12">
        <v>0</v>
      </c>
      <c r="C33" s="12">
        <f>B33+C3</f>
        <v>0</v>
      </c>
    </row>
    <row r="34" spans="1:3" x14ac:dyDescent="0.25">
      <c r="A34" s="12" t="s">
        <v>72</v>
      </c>
      <c r="B34" s="12">
        <v>300</v>
      </c>
      <c r="C34" s="12">
        <v>0</v>
      </c>
    </row>
    <row r="35" spans="1:3" x14ac:dyDescent="0.25">
      <c r="A35" s="12" t="s">
        <v>74</v>
      </c>
      <c r="B35" s="12">
        <f>B34-B33</f>
        <v>300</v>
      </c>
      <c r="C35" s="12">
        <f>C34-C33</f>
        <v>0</v>
      </c>
    </row>
    <row r="36" spans="1:3" x14ac:dyDescent="0.25">
      <c r="A36" s="12"/>
      <c r="B36" s="12"/>
      <c r="C36" s="12"/>
    </row>
    <row r="37" spans="1:3" x14ac:dyDescent="0.25">
      <c r="A37" s="12"/>
      <c r="B37" s="12" t="s">
        <v>90</v>
      </c>
      <c r="C37" s="12"/>
    </row>
    <row r="38" spans="1:3" x14ac:dyDescent="0.25">
      <c r="A38" s="12"/>
      <c r="B38" s="12"/>
      <c r="C38" s="12"/>
    </row>
    <row r="39" spans="1:3" x14ac:dyDescent="0.25">
      <c r="A39" s="21" t="s">
        <v>21</v>
      </c>
      <c r="B39" s="21">
        <f>B3</f>
        <v>0.14000000000000001</v>
      </c>
      <c r="C39" s="21">
        <f>B39</f>
        <v>0.14000000000000001</v>
      </c>
    </row>
    <row r="40" spans="1:3" x14ac:dyDescent="0.25">
      <c r="A40" s="12"/>
      <c r="B40" s="12"/>
      <c r="C40" s="12"/>
    </row>
    <row r="41" spans="1:3" x14ac:dyDescent="0.25">
      <c r="A41" s="12" t="s">
        <v>80</v>
      </c>
      <c r="B41" s="12">
        <f>B35*B39</f>
        <v>42.000000000000007</v>
      </c>
      <c r="C41" s="12">
        <f>C35*C39</f>
        <v>0</v>
      </c>
    </row>
    <row r="42" spans="1:3" x14ac:dyDescent="0.25">
      <c r="A42" s="12"/>
      <c r="B42" s="12"/>
      <c r="C42" s="12"/>
    </row>
    <row r="43" spans="1:3" x14ac:dyDescent="0.25">
      <c r="A43" s="32" t="s">
        <v>82</v>
      </c>
      <c r="B43" s="32">
        <f>B41</f>
        <v>42.000000000000007</v>
      </c>
      <c r="C43" s="32">
        <f>C41-B41</f>
        <v>-42.000000000000007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defaultColWidth="9.28515625" defaultRowHeight="15" x14ac:dyDescent="0.25"/>
  <cols>
    <col min="1" max="1" width="31.7109375" style="1" customWidth="1"/>
    <col min="2" max="2" width="11.42578125" style="1" customWidth="1"/>
    <col min="3" max="3" width="9.28515625" style="1"/>
    <col min="4" max="4" width="15.85546875" style="1" customWidth="1"/>
    <col min="5" max="5" width="12.7109375" style="1" bestFit="1" customWidth="1"/>
    <col min="6" max="6" width="9.28515625" style="1"/>
    <col min="7" max="7" width="28.28515625" style="1" bestFit="1" customWidth="1"/>
    <col min="8" max="16384" width="9.28515625" style="1"/>
  </cols>
  <sheetData>
    <row r="1" spans="1:8" x14ac:dyDescent="0.25">
      <c r="A1" s="8" t="s">
        <v>131</v>
      </c>
    </row>
    <row r="3" spans="1:8" ht="57" x14ac:dyDescent="0.25">
      <c r="A3" s="42" t="s">
        <v>42</v>
      </c>
      <c r="B3" s="42" t="s">
        <v>70</v>
      </c>
      <c r="C3" s="11" t="s">
        <v>72</v>
      </c>
      <c r="D3" s="42" t="s">
        <v>110</v>
      </c>
      <c r="F3" s="1">
        <v>1</v>
      </c>
      <c r="G3" s="11" t="s">
        <v>111</v>
      </c>
      <c r="H3" s="12"/>
    </row>
    <row r="4" spans="1:8" x14ac:dyDescent="0.25">
      <c r="A4" s="43" t="s">
        <v>111</v>
      </c>
      <c r="B4" s="44">
        <v>15000</v>
      </c>
      <c r="C4" s="12">
        <f>H4</f>
        <v>15000</v>
      </c>
      <c r="D4" s="12">
        <f>C4-B4</f>
        <v>0</v>
      </c>
      <c r="G4" s="12" t="s">
        <v>72</v>
      </c>
      <c r="H4" s="12">
        <f>B4</f>
        <v>15000</v>
      </c>
    </row>
    <row r="5" spans="1:8" x14ac:dyDescent="0.25">
      <c r="A5" s="43" t="s">
        <v>112</v>
      </c>
      <c r="B5" s="44">
        <v>10000</v>
      </c>
      <c r="C5" s="12">
        <f>$H$9</f>
        <v>12750</v>
      </c>
      <c r="D5" s="12">
        <f t="shared" ref="D5:D9" si="0">C5-B5</f>
        <v>2750</v>
      </c>
      <c r="G5" s="12"/>
      <c r="H5" s="12"/>
    </row>
    <row r="6" spans="1:8" x14ac:dyDescent="0.25">
      <c r="A6" s="43" t="s">
        <v>33</v>
      </c>
      <c r="B6" s="44">
        <v>4000</v>
      </c>
      <c r="C6" s="12">
        <f>H14</f>
        <v>3000</v>
      </c>
      <c r="D6" s="12">
        <f t="shared" si="0"/>
        <v>-1000</v>
      </c>
      <c r="F6" s="1">
        <v>2</v>
      </c>
      <c r="G6" s="11" t="s">
        <v>112</v>
      </c>
      <c r="H6" s="12"/>
    </row>
    <row r="7" spans="1:8" x14ac:dyDescent="0.25">
      <c r="A7" s="43" t="s">
        <v>114</v>
      </c>
      <c r="B7" s="44">
        <v>3000</v>
      </c>
      <c r="C7" s="12">
        <f>B7</f>
        <v>3000</v>
      </c>
      <c r="D7" s="12">
        <f t="shared" si="0"/>
        <v>0</v>
      </c>
      <c r="G7" s="12" t="s">
        <v>34</v>
      </c>
      <c r="H7" s="12">
        <v>15000</v>
      </c>
    </row>
    <row r="8" spans="1:8" x14ac:dyDescent="0.25">
      <c r="A8" s="43" t="s">
        <v>116</v>
      </c>
      <c r="B8" s="44">
        <v>1500</v>
      </c>
      <c r="C8" s="12">
        <f>H22</f>
        <v>1800</v>
      </c>
      <c r="D8" s="12">
        <f t="shared" si="0"/>
        <v>300</v>
      </c>
      <c r="G8" s="12" t="s">
        <v>132</v>
      </c>
      <c r="H8" s="12">
        <f>-H7/20*3</f>
        <v>-2250</v>
      </c>
    </row>
    <row r="9" spans="1:8" x14ac:dyDescent="0.25">
      <c r="A9" s="43" t="s">
        <v>133</v>
      </c>
      <c r="B9" s="45">
        <v>500</v>
      </c>
      <c r="C9" s="12">
        <f>H27</f>
        <v>0</v>
      </c>
      <c r="D9" s="12">
        <f t="shared" si="0"/>
        <v>-500</v>
      </c>
      <c r="G9" s="11" t="s">
        <v>72</v>
      </c>
      <c r="H9" s="11">
        <f>SUM(H7:H8)</f>
        <v>12750</v>
      </c>
    </row>
    <row r="10" spans="1:8" x14ac:dyDescent="0.25">
      <c r="A10" s="43" t="s">
        <v>117</v>
      </c>
      <c r="B10" s="44">
        <v>2000</v>
      </c>
      <c r="C10" s="12">
        <f>H33</f>
        <v>0</v>
      </c>
      <c r="D10" s="12">
        <f>B10-C10</f>
        <v>2000</v>
      </c>
      <c r="G10" s="12"/>
      <c r="H10" s="12"/>
    </row>
    <row r="11" spans="1:8" x14ac:dyDescent="0.25">
      <c r="A11" s="43" t="s">
        <v>134</v>
      </c>
      <c r="B11" s="45">
        <v>300</v>
      </c>
      <c r="C11" s="12">
        <f>B11</f>
        <v>300</v>
      </c>
      <c r="D11" s="12">
        <f t="shared" ref="D11:D13" si="1">B11-C11</f>
        <v>0</v>
      </c>
      <c r="F11" s="1">
        <v>3</v>
      </c>
      <c r="G11" s="11" t="s">
        <v>33</v>
      </c>
      <c r="H11" s="12"/>
    </row>
    <row r="12" spans="1:8" x14ac:dyDescent="0.25">
      <c r="A12" s="43" t="s">
        <v>135</v>
      </c>
      <c r="B12" s="45">
        <v>500</v>
      </c>
      <c r="C12" s="12">
        <f>B12</f>
        <v>500</v>
      </c>
      <c r="D12" s="12">
        <f t="shared" si="1"/>
        <v>0</v>
      </c>
      <c r="G12" s="12" t="s">
        <v>34</v>
      </c>
      <c r="H12" s="12">
        <v>6000</v>
      </c>
    </row>
    <row r="13" spans="1:8" x14ac:dyDescent="0.25">
      <c r="A13" s="43" t="s">
        <v>136</v>
      </c>
      <c r="B13" s="45">
        <v>300</v>
      </c>
      <c r="C13" s="12">
        <v>0</v>
      </c>
      <c r="D13" s="12">
        <f t="shared" si="1"/>
        <v>300</v>
      </c>
      <c r="G13" s="12" t="s">
        <v>132</v>
      </c>
      <c r="H13" s="12">
        <f>-H12/8*4</f>
        <v>-3000</v>
      </c>
    </row>
    <row r="14" spans="1:8" x14ac:dyDescent="0.25">
      <c r="A14" s="12" t="s">
        <v>137</v>
      </c>
      <c r="B14" s="12">
        <v>0</v>
      </c>
      <c r="C14" s="12">
        <f>H38</f>
        <v>525</v>
      </c>
      <c r="D14" s="12">
        <f t="shared" ref="D14:D15" si="2">C14-B14</f>
        <v>525</v>
      </c>
      <c r="G14" s="11" t="s">
        <v>72</v>
      </c>
      <c r="H14" s="11">
        <f>SUM(H12:H13)</f>
        <v>3000</v>
      </c>
    </row>
    <row r="15" spans="1:8" x14ac:dyDescent="0.25">
      <c r="A15" s="12" t="s">
        <v>130</v>
      </c>
      <c r="B15" s="12">
        <v>0</v>
      </c>
      <c r="C15" s="12">
        <v>250</v>
      </c>
      <c r="D15" s="12">
        <f t="shared" si="2"/>
        <v>250</v>
      </c>
      <c r="G15" s="12"/>
      <c r="H15" s="12"/>
    </row>
    <row r="16" spans="1:8" x14ac:dyDescent="0.25">
      <c r="A16" s="12"/>
      <c r="B16" s="12"/>
      <c r="C16" s="12"/>
      <c r="D16" s="12"/>
      <c r="F16" s="1">
        <v>4</v>
      </c>
      <c r="G16" s="11" t="s">
        <v>114</v>
      </c>
      <c r="H16" s="12"/>
    </row>
    <row r="17" spans="1:8" x14ac:dyDescent="0.25">
      <c r="A17" s="11" t="s">
        <v>119</v>
      </c>
      <c r="B17" s="12"/>
      <c r="C17" s="12"/>
      <c r="D17" s="11">
        <f>SUM(D4:D16)</f>
        <v>4625</v>
      </c>
      <c r="G17" s="12" t="s">
        <v>138</v>
      </c>
      <c r="H17" s="12"/>
    </row>
    <row r="18" spans="1:8" x14ac:dyDescent="0.25">
      <c r="A18" s="12" t="s">
        <v>21</v>
      </c>
      <c r="B18" s="12"/>
      <c r="C18" s="12"/>
      <c r="D18" s="21">
        <v>0.28000000000000003</v>
      </c>
      <c r="G18" s="12"/>
      <c r="H18" s="12"/>
    </row>
    <row r="19" spans="1:8" x14ac:dyDescent="0.25">
      <c r="A19" s="12" t="s">
        <v>139</v>
      </c>
      <c r="B19" s="12"/>
      <c r="C19" s="12"/>
      <c r="D19" s="12">
        <f>D17*D18</f>
        <v>1295.0000000000002</v>
      </c>
      <c r="E19" s="1" t="s">
        <v>140</v>
      </c>
      <c r="F19" s="1">
        <v>5</v>
      </c>
      <c r="G19" s="11" t="s">
        <v>141</v>
      </c>
      <c r="H19" s="12"/>
    </row>
    <row r="20" spans="1:8" x14ac:dyDescent="0.25">
      <c r="A20" s="12" t="s">
        <v>142</v>
      </c>
      <c r="B20" s="12"/>
      <c r="C20" s="12"/>
      <c r="D20" s="12">
        <v>-500</v>
      </c>
      <c r="E20" s="1" t="s">
        <v>143</v>
      </c>
      <c r="G20" s="12" t="s">
        <v>34</v>
      </c>
      <c r="H20" s="12">
        <v>2000</v>
      </c>
    </row>
    <row r="21" spans="1:8" x14ac:dyDescent="0.25">
      <c r="A21" s="11" t="s">
        <v>125</v>
      </c>
      <c r="B21" s="12"/>
      <c r="C21" s="12"/>
      <c r="D21" s="11">
        <f>D19-D20</f>
        <v>1795.0000000000002</v>
      </c>
      <c r="G21" s="12" t="s">
        <v>132</v>
      </c>
      <c r="H21" s="12">
        <f>-H20/10</f>
        <v>-200</v>
      </c>
    </row>
    <row r="22" spans="1:8" x14ac:dyDescent="0.25">
      <c r="G22" s="11" t="s">
        <v>72</v>
      </c>
      <c r="H22" s="11">
        <f>SUM(H20:H21)</f>
        <v>1800</v>
      </c>
    </row>
    <row r="23" spans="1:8" x14ac:dyDescent="0.25">
      <c r="G23" s="12"/>
      <c r="H23" s="12"/>
    </row>
    <row r="24" spans="1:8" x14ac:dyDescent="0.25">
      <c r="F24" s="1">
        <v>6</v>
      </c>
      <c r="G24" s="42" t="s">
        <v>133</v>
      </c>
      <c r="H24" s="12"/>
    </row>
    <row r="25" spans="1:8" x14ac:dyDescent="0.25">
      <c r="G25" s="12" t="s">
        <v>34</v>
      </c>
      <c r="H25" s="12">
        <v>600</v>
      </c>
    </row>
    <row r="26" spans="1:8" x14ac:dyDescent="0.25">
      <c r="G26" s="12" t="s">
        <v>132</v>
      </c>
      <c r="H26" s="12">
        <v>-600</v>
      </c>
    </row>
    <row r="27" spans="1:8" x14ac:dyDescent="0.25">
      <c r="G27" s="11" t="s">
        <v>72</v>
      </c>
      <c r="H27" s="11">
        <f>SUM(H25:H26)</f>
        <v>0</v>
      </c>
    </row>
    <row r="28" spans="1:8" x14ac:dyDescent="0.25">
      <c r="G28" s="12"/>
      <c r="H28" s="12"/>
    </row>
    <row r="29" spans="1:8" x14ac:dyDescent="0.25">
      <c r="F29" s="1">
        <v>7</v>
      </c>
      <c r="G29" s="11" t="s">
        <v>144</v>
      </c>
      <c r="H29" s="12"/>
    </row>
    <row r="30" spans="1:8" x14ac:dyDescent="0.25">
      <c r="G30" s="12" t="s">
        <v>145</v>
      </c>
      <c r="H30" s="12"/>
    </row>
    <row r="31" spans="1:8" x14ac:dyDescent="0.25">
      <c r="G31" s="12" t="s">
        <v>70</v>
      </c>
      <c r="H31" s="12">
        <v>2000</v>
      </c>
    </row>
    <row r="32" spans="1:8" ht="45" x14ac:dyDescent="0.25">
      <c r="G32" s="39" t="s">
        <v>146</v>
      </c>
      <c r="H32" s="12">
        <v>-2000</v>
      </c>
    </row>
    <row r="33" spans="6:8" x14ac:dyDescent="0.25">
      <c r="G33" s="11" t="s">
        <v>72</v>
      </c>
      <c r="H33" s="11">
        <f>SUM(H31:H32)</f>
        <v>0</v>
      </c>
    </row>
    <row r="34" spans="6:8" x14ac:dyDescent="0.25">
      <c r="G34" s="12"/>
      <c r="H34" s="12"/>
    </row>
    <row r="35" spans="6:8" x14ac:dyDescent="0.25">
      <c r="F35" s="1">
        <v>8</v>
      </c>
      <c r="G35" s="11" t="s">
        <v>137</v>
      </c>
      <c r="H35" s="12"/>
    </row>
    <row r="36" spans="6:8" x14ac:dyDescent="0.25">
      <c r="G36" s="12" t="s">
        <v>147</v>
      </c>
      <c r="H36" s="12">
        <v>700</v>
      </c>
    </row>
    <row r="37" spans="6:8" x14ac:dyDescent="0.25">
      <c r="G37" s="12" t="s">
        <v>132</v>
      </c>
      <c r="H37" s="12">
        <f>-H36/4</f>
        <v>-175</v>
      </c>
    </row>
    <row r="38" spans="6:8" x14ac:dyDescent="0.25">
      <c r="G38" s="11" t="s">
        <v>72</v>
      </c>
      <c r="H38" s="11">
        <f>SUM(H36:H37)</f>
        <v>525</v>
      </c>
    </row>
    <row r="39" spans="6:8" x14ac:dyDescent="0.25">
      <c r="G39" s="12"/>
      <c r="H39"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A9" sqref="A9"/>
    </sheetView>
  </sheetViews>
  <sheetFormatPr defaultColWidth="9.28515625" defaultRowHeight="15" x14ac:dyDescent="0.25"/>
  <cols>
    <col min="1" max="1" width="37" style="1" bestFit="1" customWidth="1"/>
    <col min="2" max="2" width="11" style="1" bestFit="1" customWidth="1"/>
    <col min="3" max="3" width="9.28515625" style="1"/>
    <col min="4" max="6" width="12.5703125" style="1" bestFit="1" customWidth="1"/>
    <col min="7" max="16384" width="9.28515625" style="1"/>
  </cols>
  <sheetData>
    <row r="1" spans="1:6" x14ac:dyDescent="0.25">
      <c r="A1" s="8" t="s">
        <v>148</v>
      </c>
    </row>
    <row r="2" spans="1:6" x14ac:dyDescent="0.25">
      <c r="A2" s="8"/>
    </row>
    <row r="3" spans="1:6" x14ac:dyDescent="0.25">
      <c r="A3" s="8" t="s">
        <v>21</v>
      </c>
    </row>
    <row r="4" spans="1:6" x14ac:dyDescent="0.25">
      <c r="A4" s="12" t="s">
        <v>149</v>
      </c>
      <c r="B4" s="21">
        <v>0.14000000000000001</v>
      </c>
    </row>
    <row r="5" spans="1:6" x14ac:dyDescent="0.25">
      <c r="A5" s="12" t="s">
        <v>150</v>
      </c>
      <c r="B5" s="21">
        <v>0.1</v>
      </c>
    </row>
    <row r="7" spans="1:6" x14ac:dyDescent="0.25">
      <c r="A7" s="12"/>
      <c r="B7" s="12"/>
      <c r="C7" s="11" t="s">
        <v>43</v>
      </c>
      <c r="D7" s="11" t="s">
        <v>44</v>
      </c>
      <c r="E7" s="11" t="s">
        <v>45</v>
      </c>
      <c r="F7" s="11" t="s">
        <v>46</v>
      </c>
    </row>
    <row r="8" spans="1:6" x14ac:dyDescent="0.25">
      <c r="A8" s="11" t="s">
        <v>151</v>
      </c>
      <c r="B8" s="12"/>
      <c r="C8" s="12"/>
      <c r="D8" s="12"/>
      <c r="E8" s="12"/>
      <c r="F8" s="12"/>
    </row>
    <row r="9" spans="1:6" x14ac:dyDescent="0.25">
      <c r="A9" s="12" t="s">
        <v>152</v>
      </c>
      <c r="B9" s="12"/>
      <c r="C9" s="12">
        <v>500</v>
      </c>
      <c r="D9" s="12">
        <f>C12</f>
        <v>500</v>
      </c>
      <c r="E9" s="12">
        <f>D12</f>
        <v>600</v>
      </c>
      <c r="F9" s="12">
        <f>E12</f>
        <v>850</v>
      </c>
    </row>
    <row r="10" spans="1:6" x14ac:dyDescent="0.25">
      <c r="A10" s="12" t="s">
        <v>153</v>
      </c>
      <c r="B10" s="12"/>
      <c r="C10" s="12">
        <v>0</v>
      </c>
      <c r="D10" s="12">
        <v>100</v>
      </c>
      <c r="E10" s="12">
        <v>250</v>
      </c>
      <c r="F10" s="12">
        <v>70</v>
      </c>
    </row>
    <row r="11" spans="1:6" x14ac:dyDescent="0.25">
      <c r="A11" s="12" t="s">
        <v>154</v>
      </c>
      <c r="B11" s="12"/>
      <c r="C11" s="12">
        <v>0</v>
      </c>
      <c r="D11" s="12">
        <v>0</v>
      </c>
      <c r="E11" s="12">
        <v>0</v>
      </c>
      <c r="F11" s="12">
        <f>-F9-F10</f>
        <v>-920</v>
      </c>
    </row>
    <row r="12" spans="1:6" s="8" customFormat="1" ht="14.25" x14ac:dyDescent="0.2">
      <c r="A12" s="11" t="s">
        <v>70</v>
      </c>
      <c r="B12" s="11"/>
      <c r="C12" s="11">
        <f>SUM(C9:C10)</f>
        <v>500</v>
      </c>
      <c r="D12" s="11">
        <f>SUM(D9:D10)</f>
        <v>600</v>
      </c>
      <c r="E12" s="11">
        <f>SUM(E9:E10)</f>
        <v>850</v>
      </c>
      <c r="F12" s="11">
        <f>SUM(F9:F11)</f>
        <v>0</v>
      </c>
    </row>
    <row r="15" spans="1:6" x14ac:dyDescent="0.25">
      <c r="A15" s="8" t="s">
        <v>41</v>
      </c>
    </row>
    <row r="16" spans="1:6" x14ac:dyDescent="0.25">
      <c r="A16" s="11" t="s">
        <v>42</v>
      </c>
      <c r="B16" s="11"/>
      <c r="C16" s="11" t="s">
        <v>43</v>
      </c>
      <c r="D16" s="11" t="s">
        <v>44</v>
      </c>
      <c r="E16" s="11" t="s">
        <v>45</v>
      </c>
      <c r="F16" s="11" t="s">
        <v>46</v>
      </c>
    </row>
    <row r="17" spans="1:6" x14ac:dyDescent="0.25">
      <c r="A17" s="12" t="s">
        <v>50</v>
      </c>
      <c r="B17" s="12"/>
      <c r="C17" s="12">
        <v>1000</v>
      </c>
      <c r="D17" s="12">
        <v>1000</v>
      </c>
      <c r="E17" s="12">
        <v>1000</v>
      </c>
      <c r="F17" s="12">
        <v>1000</v>
      </c>
    </row>
    <row r="18" spans="1:6" x14ac:dyDescent="0.25">
      <c r="A18" s="12" t="s">
        <v>155</v>
      </c>
      <c r="B18" s="12"/>
      <c r="C18" s="12">
        <v>0</v>
      </c>
      <c r="D18" s="12">
        <f>D10</f>
        <v>100</v>
      </c>
      <c r="E18" s="12">
        <f>E10</f>
        <v>250</v>
      </c>
      <c r="F18" s="12">
        <f>F10</f>
        <v>70</v>
      </c>
    </row>
    <row r="19" spans="1:6" x14ac:dyDescent="0.25">
      <c r="A19" s="11" t="s">
        <v>6</v>
      </c>
      <c r="B19" s="11"/>
      <c r="C19" s="11">
        <f>SUM(C17:C18)</f>
        <v>1000</v>
      </c>
      <c r="D19" s="11">
        <f>SUM(D17:D18)</f>
        <v>1100</v>
      </c>
      <c r="E19" s="11">
        <f>SUM(E17:E18)</f>
        <v>1250</v>
      </c>
      <c r="F19" s="11">
        <f>SUM(F17:F18)</f>
        <v>1070</v>
      </c>
    </row>
    <row r="20" spans="1:6" ht="15.75" thickBot="1" x14ac:dyDescent="0.3">
      <c r="A20" s="13"/>
      <c r="B20" s="13"/>
      <c r="C20" s="13"/>
      <c r="D20" s="13"/>
      <c r="E20" s="13"/>
      <c r="F20" s="13"/>
    </row>
    <row r="21" spans="1:6" x14ac:dyDescent="0.25">
      <c r="A21" s="14" t="s">
        <v>52</v>
      </c>
      <c r="B21" s="26"/>
      <c r="C21" s="15"/>
      <c r="D21" s="15"/>
      <c r="E21" s="15"/>
      <c r="F21" s="15"/>
    </row>
    <row r="22" spans="1:6" x14ac:dyDescent="0.25">
      <c r="A22" s="23" t="s">
        <v>53</v>
      </c>
      <c r="B22" s="27"/>
      <c r="C22" s="24">
        <f>-C42</f>
        <v>-140</v>
      </c>
      <c r="D22" s="24">
        <f>-D42</f>
        <v>-140</v>
      </c>
      <c r="E22" s="24">
        <f>-E42</f>
        <v>-140</v>
      </c>
      <c r="F22" s="24">
        <f>-F42</f>
        <v>-182</v>
      </c>
    </row>
    <row r="23" spans="1:6" ht="15.75" thickBot="1" x14ac:dyDescent="0.3">
      <c r="A23" s="36" t="s">
        <v>54</v>
      </c>
      <c r="B23" s="37"/>
      <c r="C23" s="38">
        <f>C57</f>
        <v>0</v>
      </c>
      <c r="D23" s="38">
        <f>D57</f>
        <v>-10</v>
      </c>
      <c r="E23" s="38">
        <f>E57</f>
        <v>-25</v>
      </c>
      <c r="F23" s="38">
        <f>F57</f>
        <v>35</v>
      </c>
    </row>
    <row r="24" spans="1:6" ht="15.75" thickBot="1" x14ac:dyDescent="0.3">
      <c r="A24" s="46" t="s">
        <v>55</v>
      </c>
      <c r="B24" s="47"/>
      <c r="C24" s="48">
        <f>C22+C23</f>
        <v>-140</v>
      </c>
      <c r="D24" s="48">
        <f>D22+D23</f>
        <v>-150</v>
      </c>
      <c r="E24" s="48">
        <f>E22+E23</f>
        <v>-165</v>
      </c>
      <c r="F24" s="48">
        <f>F22+F23</f>
        <v>-147</v>
      </c>
    </row>
    <row r="25" spans="1:6" x14ac:dyDescent="0.25">
      <c r="C25" s="7"/>
      <c r="D25" s="7"/>
      <c r="E25" s="7"/>
      <c r="F25" s="7"/>
    </row>
    <row r="26" spans="1:6" x14ac:dyDescent="0.25">
      <c r="A26" s="75" t="s">
        <v>56</v>
      </c>
      <c r="B26" s="75"/>
      <c r="C26" s="76">
        <f>-C24/C19</f>
        <v>0.14000000000000001</v>
      </c>
      <c r="D26" s="76">
        <f>-D24/D19</f>
        <v>0.13636363636363635</v>
      </c>
      <c r="E26" s="77"/>
      <c r="F26" s="77"/>
    </row>
    <row r="28" spans="1:6" ht="16.5" x14ac:dyDescent="0.35">
      <c r="A28" s="19" t="s">
        <v>57</v>
      </c>
      <c r="B28" s="19" t="s">
        <v>58</v>
      </c>
      <c r="C28" s="11" t="s">
        <v>43</v>
      </c>
      <c r="D28" s="11" t="s">
        <v>44</v>
      </c>
      <c r="E28" s="11" t="s">
        <v>45</v>
      </c>
      <c r="F28" s="11" t="s">
        <v>46</v>
      </c>
    </row>
    <row r="29" spans="1:6" x14ac:dyDescent="0.25">
      <c r="A29" s="12" t="s">
        <v>6</v>
      </c>
      <c r="B29" s="12"/>
      <c r="C29" s="12">
        <f>C19</f>
        <v>1000</v>
      </c>
      <c r="D29" s="12">
        <f t="shared" ref="D29:E29" si="0">D19</f>
        <v>1100</v>
      </c>
      <c r="E29" s="12">
        <f t="shared" si="0"/>
        <v>1250</v>
      </c>
      <c r="F29" s="12">
        <f t="shared" ref="F29" si="1">F19</f>
        <v>1070</v>
      </c>
    </row>
    <row r="30" spans="1:6" x14ac:dyDescent="0.25">
      <c r="A30" s="20" t="s">
        <v>7</v>
      </c>
      <c r="B30" s="20"/>
      <c r="C30" s="12"/>
      <c r="D30" s="12"/>
      <c r="E30" s="12"/>
      <c r="F30" s="12"/>
    </row>
    <row r="31" spans="1:6" x14ac:dyDescent="0.25">
      <c r="A31" s="20"/>
      <c r="B31" s="20"/>
      <c r="C31" s="12"/>
      <c r="D31" s="12"/>
      <c r="E31" s="12"/>
      <c r="F31" s="12"/>
    </row>
    <row r="32" spans="1:6" x14ac:dyDescent="0.25">
      <c r="A32" s="20" t="s">
        <v>156</v>
      </c>
      <c r="B32" s="20"/>
      <c r="C32" s="12"/>
      <c r="D32" s="12"/>
      <c r="E32" s="12"/>
      <c r="F32" s="12"/>
    </row>
    <row r="33" spans="1:6" x14ac:dyDescent="0.25">
      <c r="A33" s="12" t="str">
        <f>A18</f>
        <v>FV gain on Investment property</v>
      </c>
      <c r="B33" s="12"/>
      <c r="C33" s="12"/>
      <c r="D33" s="12">
        <f>-D18</f>
        <v>-100</v>
      </c>
      <c r="E33" s="12">
        <f>-E18</f>
        <v>-250</v>
      </c>
      <c r="F33" s="12">
        <f>-F18</f>
        <v>-70</v>
      </c>
    </row>
    <row r="34" spans="1:6" x14ac:dyDescent="0.25">
      <c r="A34" s="11" t="s">
        <v>61</v>
      </c>
      <c r="B34" s="11"/>
      <c r="C34" s="11">
        <f>SUM(C29:C33)</f>
        <v>1000</v>
      </c>
      <c r="D34" s="11">
        <f>SUM(D29:D33)</f>
        <v>1000</v>
      </c>
      <c r="E34" s="11">
        <f>SUM(E29:E33)</f>
        <v>1000</v>
      </c>
      <c r="F34" s="11">
        <f>SUM(F29:F33)</f>
        <v>1000</v>
      </c>
    </row>
    <row r="35" spans="1:6" x14ac:dyDescent="0.25">
      <c r="A35" s="21" t="s">
        <v>21</v>
      </c>
      <c r="B35" s="21"/>
      <c r="C35" s="21">
        <f>B4</f>
        <v>0.14000000000000001</v>
      </c>
      <c r="D35" s="21">
        <f>C35</f>
        <v>0.14000000000000001</v>
      </c>
      <c r="E35" s="21">
        <f>D35</f>
        <v>0.14000000000000001</v>
      </c>
      <c r="F35" s="21">
        <f>E35</f>
        <v>0.14000000000000001</v>
      </c>
    </row>
    <row r="36" spans="1:6" s="56" customFormat="1" x14ac:dyDescent="0.25">
      <c r="A36" s="53" t="s">
        <v>157</v>
      </c>
      <c r="B36" s="54"/>
      <c r="C36" s="55">
        <f>C34*C35</f>
        <v>140</v>
      </c>
      <c r="D36" s="55">
        <f>D34*D35</f>
        <v>140</v>
      </c>
      <c r="E36" s="55">
        <f>E34*E35</f>
        <v>140</v>
      </c>
      <c r="F36" s="55">
        <f>F34*F35</f>
        <v>140</v>
      </c>
    </row>
    <row r="38" spans="1:6" x14ac:dyDescent="0.25">
      <c r="A38" s="12" t="s">
        <v>158</v>
      </c>
      <c r="B38" s="20"/>
      <c r="C38" s="12">
        <v>0</v>
      </c>
      <c r="D38" s="12">
        <v>0</v>
      </c>
      <c r="E38" s="12">
        <v>0</v>
      </c>
      <c r="F38" s="12">
        <f>-F11-C9</f>
        <v>420</v>
      </c>
    </row>
    <row r="39" spans="1:6" s="7" customFormat="1" x14ac:dyDescent="0.25">
      <c r="A39" s="21" t="s">
        <v>21</v>
      </c>
      <c r="B39" s="52"/>
      <c r="C39" s="21">
        <f>B5</f>
        <v>0.1</v>
      </c>
      <c r="D39" s="21">
        <f>C39</f>
        <v>0.1</v>
      </c>
      <c r="E39" s="21">
        <f>D39</f>
        <v>0.1</v>
      </c>
      <c r="F39" s="21">
        <f>E39</f>
        <v>0.1</v>
      </c>
    </row>
    <row r="40" spans="1:6" s="8" customFormat="1" x14ac:dyDescent="0.25">
      <c r="A40" s="11" t="s">
        <v>159</v>
      </c>
      <c r="B40" s="20"/>
      <c r="C40" s="11">
        <f t="shared" ref="C40:E40" si="2">C38*C39</f>
        <v>0</v>
      </c>
      <c r="D40" s="11">
        <f t="shared" si="2"/>
        <v>0</v>
      </c>
      <c r="E40" s="11">
        <f t="shared" si="2"/>
        <v>0</v>
      </c>
      <c r="F40" s="11">
        <f>F38*F39</f>
        <v>42</v>
      </c>
    </row>
    <row r="41" spans="1:6" x14ac:dyDescent="0.25">
      <c r="A41" s="10"/>
      <c r="B41" s="51"/>
      <c r="C41" s="10"/>
      <c r="D41" s="10"/>
      <c r="E41" s="10"/>
      <c r="F41" s="10"/>
    </row>
    <row r="42" spans="1:6" x14ac:dyDescent="0.25">
      <c r="A42" s="24" t="s">
        <v>160</v>
      </c>
      <c r="B42" s="57"/>
      <c r="C42" s="24">
        <f>C36+C40</f>
        <v>140</v>
      </c>
      <c r="D42" s="24">
        <f>D36+D40</f>
        <v>140</v>
      </c>
      <c r="E42" s="24">
        <f>E36+E40</f>
        <v>140</v>
      </c>
      <c r="F42" s="24">
        <f>F36+F40</f>
        <v>182</v>
      </c>
    </row>
    <row r="45" spans="1:6" ht="16.5" x14ac:dyDescent="0.35">
      <c r="A45" s="35" t="s">
        <v>161</v>
      </c>
      <c r="B45" s="12"/>
      <c r="C45" s="11" t="s">
        <v>43</v>
      </c>
      <c r="D45" s="11" t="s">
        <v>44</v>
      </c>
      <c r="E45" s="11" t="s">
        <v>45</v>
      </c>
      <c r="F45" s="11" t="s">
        <v>46</v>
      </c>
    </row>
    <row r="46" spans="1:6" x14ac:dyDescent="0.25">
      <c r="A46" s="12" t="s">
        <v>70</v>
      </c>
      <c r="B46" s="12"/>
      <c r="C46" s="12">
        <f>C12</f>
        <v>500</v>
      </c>
      <c r="D46" s="12">
        <f>D12</f>
        <v>600</v>
      </c>
      <c r="E46" s="12">
        <f>E12</f>
        <v>850</v>
      </c>
      <c r="F46" s="12">
        <f>F12</f>
        <v>0</v>
      </c>
    </row>
    <row r="47" spans="1:6" x14ac:dyDescent="0.25">
      <c r="A47" s="12" t="s">
        <v>72</v>
      </c>
      <c r="B47" s="12"/>
      <c r="C47" s="12">
        <f>C46</f>
        <v>500</v>
      </c>
      <c r="D47" s="12">
        <f>C47+D31</f>
        <v>500</v>
      </c>
      <c r="E47" s="12">
        <f>D47+E31</f>
        <v>500</v>
      </c>
      <c r="F47" s="12">
        <v>0</v>
      </c>
    </row>
    <row r="48" spans="1:6" x14ac:dyDescent="0.25">
      <c r="A48" s="12" t="s">
        <v>74</v>
      </c>
      <c r="B48" s="12"/>
      <c r="C48" s="12">
        <f>C47-C46</f>
        <v>0</v>
      </c>
      <c r="D48" s="12">
        <f>D47-D46</f>
        <v>-100</v>
      </c>
      <c r="E48" s="12">
        <f>E47-E46</f>
        <v>-350</v>
      </c>
      <c r="F48" s="12">
        <f>F47-F46</f>
        <v>0</v>
      </c>
    </row>
    <row r="49" spans="1:6" x14ac:dyDescent="0.25">
      <c r="A49" s="12"/>
      <c r="B49" s="12"/>
      <c r="C49" s="12"/>
      <c r="D49" s="12"/>
      <c r="E49" s="12"/>
      <c r="F49" s="12"/>
    </row>
    <row r="50" spans="1:6" x14ac:dyDescent="0.25">
      <c r="A50" s="12" t="s">
        <v>76</v>
      </c>
      <c r="B50" s="12"/>
      <c r="C50" s="12"/>
      <c r="D50" s="12" t="s">
        <v>77</v>
      </c>
      <c r="E50" s="12" t="s">
        <v>77</v>
      </c>
      <c r="F50" s="12"/>
    </row>
    <row r="51" spans="1:6" x14ac:dyDescent="0.25">
      <c r="A51" s="12" t="s">
        <v>78</v>
      </c>
      <c r="B51" s="12"/>
      <c r="C51" s="12"/>
      <c r="D51" s="12"/>
      <c r="E51" s="12"/>
      <c r="F51" s="12"/>
    </row>
    <row r="52" spans="1:6" x14ac:dyDescent="0.25">
      <c r="A52" s="12"/>
      <c r="B52" s="12"/>
      <c r="C52" s="12"/>
      <c r="D52" s="12"/>
      <c r="E52" s="12"/>
      <c r="F52" s="12"/>
    </row>
    <row r="53" spans="1:6" x14ac:dyDescent="0.25">
      <c r="A53" s="80" t="s">
        <v>21</v>
      </c>
      <c r="B53" s="80"/>
      <c r="C53" s="80">
        <f>B5</f>
        <v>0.1</v>
      </c>
      <c r="D53" s="80">
        <f>C53</f>
        <v>0.1</v>
      </c>
      <c r="E53" s="80">
        <f>D53</f>
        <v>0.1</v>
      </c>
      <c r="F53" s="80">
        <f>E53</f>
        <v>0.1</v>
      </c>
    </row>
    <row r="54" spans="1:6" x14ac:dyDescent="0.25">
      <c r="A54" s="12"/>
      <c r="B54" s="12"/>
      <c r="C54" s="12"/>
      <c r="D54" s="12"/>
      <c r="E54" s="12"/>
      <c r="F54" s="12"/>
    </row>
    <row r="55" spans="1:6" x14ac:dyDescent="0.25">
      <c r="A55" s="12" t="s">
        <v>80</v>
      </c>
      <c r="B55" s="12"/>
      <c r="C55" s="12">
        <f>C48*C53</f>
        <v>0</v>
      </c>
      <c r="D55" s="12">
        <f>D48*D53</f>
        <v>-10</v>
      </c>
      <c r="E55" s="12">
        <f>E48*E53</f>
        <v>-35</v>
      </c>
      <c r="F55" s="12">
        <f>F48*F53</f>
        <v>0</v>
      </c>
    </row>
    <row r="56" spans="1:6" x14ac:dyDescent="0.25">
      <c r="A56" s="12"/>
      <c r="B56" s="12"/>
      <c r="C56" s="12"/>
      <c r="D56" s="12"/>
      <c r="E56" s="12"/>
      <c r="F56" s="12"/>
    </row>
    <row r="57" spans="1:6" x14ac:dyDescent="0.25">
      <c r="A57" s="32" t="s">
        <v>82</v>
      </c>
      <c r="B57" s="32"/>
      <c r="C57" s="32">
        <f>C55</f>
        <v>0</v>
      </c>
      <c r="D57" s="32">
        <f>D55-C55</f>
        <v>-10</v>
      </c>
      <c r="E57" s="32">
        <f>E55-D55</f>
        <v>-25</v>
      </c>
      <c r="F57" s="32">
        <f>F55-E55</f>
        <v>35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heetViews>
  <sheetFormatPr defaultColWidth="9.28515625" defaultRowHeight="15" x14ac:dyDescent="0.25"/>
  <cols>
    <col min="1" max="1" width="37" style="1" bestFit="1" customWidth="1"/>
    <col min="2" max="2" width="11" style="1" bestFit="1" customWidth="1"/>
    <col min="3" max="6" width="12.5703125" style="1" bestFit="1" customWidth="1"/>
    <col min="7" max="16384" width="9.28515625" style="1"/>
  </cols>
  <sheetData>
    <row r="1" spans="1:6" x14ac:dyDescent="0.25">
      <c r="A1" s="8" t="s">
        <v>162</v>
      </c>
    </row>
    <row r="3" spans="1:6" x14ac:dyDescent="0.25">
      <c r="A3" s="12" t="s">
        <v>32</v>
      </c>
      <c r="B3" s="12" t="s">
        <v>112</v>
      </c>
      <c r="C3" s="12"/>
    </row>
    <row r="4" spans="1:6" x14ac:dyDescent="0.25">
      <c r="A4" s="12" t="s">
        <v>34</v>
      </c>
      <c r="B4" s="12">
        <v>2000</v>
      </c>
      <c r="C4" s="12"/>
    </row>
    <row r="5" spans="1:6" x14ac:dyDescent="0.25">
      <c r="A5" s="12" t="s">
        <v>35</v>
      </c>
      <c r="B5" s="12">
        <v>10</v>
      </c>
      <c r="C5" s="12" t="s">
        <v>36</v>
      </c>
    </row>
    <row r="6" spans="1:6" ht="30" x14ac:dyDescent="0.25">
      <c r="A6" s="39" t="s">
        <v>37</v>
      </c>
      <c r="B6" s="21">
        <v>0.15</v>
      </c>
      <c r="C6" s="12" t="s">
        <v>38</v>
      </c>
    </row>
    <row r="7" spans="1:6" x14ac:dyDescent="0.25">
      <c r="A7" s="12" t="s">
        <v>163</v>
      </c>
      <c r="B7" s="21">
        <v>0.14000000000000001</v>
      </c>
      <c r="C7" s="12"/>
    </row>
    <row r="9" spans="1:6" x14ac:dyDescent="0.25">
      <c r="A9" s="12"/>
      <c r="B9" s="12"/>
      <c r="C9" s="11" t="s">
        <v>43</v>
      </c>
      <c r="D9" s="11" t="s">
        <v>44</v>
      </c>
      <c r="E9" s="11" t="s">
        <v>45</v>
      </c>
      <c r="F9" s="11" t="s">
        <v>46</v>
      </c>
    </row>
    <row r="10" spans="1:6" x14ac:dyDescent="0.25">
      <c r="A10" s="11" t="s">
        <v>112</v>
      </c>
      <c r="B10" s="12"/>
      <c r="C10" s="12"/>
      <c r="D10" s="12"/>
      <c r="E10" s="12"/>
      <c r="F10" s="12"/>
    </row>
    <row r="11" spans="1:6" x14ac:dyDescent="0.25">
      <c r="A11" s="12" t="s">
        <v>152</v>
      </c>
      <c r="B11" s="12"/>
      <c r="C11" s="12">
        <f>B4</f>
        <v>2000</v>
      </c>
      <c r="D11" s="12">
        <f>C14</f>
        <v>1800</v>
      </c>
      <c r="E11" s="12">
        <f>D14</f>
        <v>2100</v>
      </c>
      <c r="F11" s="12">
        <f>E14</f>
        <v>1837.5</v>
      </c>
    </row>
    <row r="12" spans="1:6" x14ac:dyDescent="0.25">
      <c r="A12" s="12" t="s">
        <v>51</v>
      </c>
      <c r="B12" s="12"/>
      <c r="C12" s="12">
        <f>-C11/B5</f>
        <v>-200</v>
      </c>
      <c r="D12" s="12">
        <f>C12</f>
        <v>-200</v>
      </c>
      <c r="E12" s="12">
        <f>-E11/8</f>
        <v>-262.5</v>
      </c>
      <c r="F12" s="12">
        <f>E12</f>
        <v>-262.5</v>
      </c>
    </row>
    <row r="13" spans="1:6" x14ac:dyDescent="0.25">
      <c r="A13" s="12" t="s">
        <v>164</v>
      </c>
      <c r="B13" s="12"/>
      <c r="C13" s="12"/>
      <c r="D13" s="12">
        <v>500</v>
      </c>
      <c r="E13" s="12"/>
      <c r="F13" s="12">
        <v>300</v>
      </c>
    </row>
    <row r="14" spans="1:6" s="8" customFormat="1" ht="14.25" x14ac:dyDescent="0.2">
      <c r="A14" s="11" t="s">
        <v>70</v>
      </c>
      <c r="B14" s="11"/>
      <c r="C14" s="11">
        <f>SUM(C11:C13)</f>
        <v>1800</v>
      </c>
      <c r="D14" s="11">
        <f>SUM(D11:D13)</f>
        <v>2100</v>
      </c>
      <c r="E14" s="11">
        <f>SUM(E11:E13)</f>
        <v>1837.5</v>
      </c>
      <c r="F14" s="11">
        <f>SUM(F11:F13)</f>
        <v>1875</v>
      </c>
    </row>
    <row r="17" spans="1:12" x14ac:dyDescent="0.25">
      <c r="A17" s="8" t="s">
        <v>41</v>
      </c>
    </row>
    <row r="18" spans="1:12" x14ac:dyDescent="0.25">
      <c r="A18" s="11" t="s">
        <v>42</v>
      </c>
      <c r="B18" s="11"/>
      <c r="C18" s="11" t="s">
        <v>43</v>
      </c>
      <c r="D18" s="11" t="s">
        <v>44</v>
      </c>
      <c r="E18" s="11" t="s">
        <v>45</v>
      </c>
      <c r="F18" s="11" t="s">
        <v>46</v>
      </c>
    </row>
    <row r="19" spans="1:12" x14ac:dyDescent="0.25">
      <c r="A19" s="12" t="s">
        <v>50</v>
      </c>
      <c r="B19" s="12"/>
      <c r="C19" s="12">
        <v>1000</v>
      </c>
      <c r="D19" s="12">
        <v>1000</v>
      </c>
      <c r="E19" s="12">
        <v>1000</v>
      </c>
      <c r="F19" s="12">
        <v>1000</v>
      </c>
    </row>
    <row r="20" spans="1:12" x14ac:dyDescent="0.25">
      <c r="A20" s="12" t="s">
        <v>51</v>
      </c>
      <c r="B20" s="12"/>
      <c r="C20" s="12">
        <f>C12</f>
        <v>-200</v>
      </c>
      <c r="D20" s="12">
        <f>D12</f>
        <v>-200</v>
      </c>
      <c r="E20" s="12">
        <f>E12</f>
        <v>-262.5</v>
      </c>
      <c r="F20" s="12">
        <f>F12</f>
        <v>-262.5</v>
      </c>
    </row>
    <row r="21" spans="1:12" x14ac:dyDescent="0.25">
      <c r="A21" s="11" t="s">
        <v>6</v>
      </c>
      <c r="B21" s="11"/>
      <c r="C21" s="11">
        <f>SUM(C19:C20)</f>
        <v>800</v>
      </c>
      <c r="D21" s="11">
        <f>SUM(D19:D20)</f>
        <v>800</v>
      </c>
      <c r="E21" s="11">
        <f>SUM(E19:E20)</f>
        <v>737.5</v>
      </c>
      <c r="F21" s="11">
        <f>SUM(F19:F20)</f>
        <v>737.5</v>
      </c>
    </row>
    <row r="22" spans="1:12" ht="15.75" thickBot="1" x14ac:dyDescent="0.3">
      <c r="A22" s="13"/>
      <c r="B22" s="13"/>
      <c r="C22" s="13"/>
      <c r="D22" s="13"/>
      <c r="E22" s="13"/>
      <c r="F22" s="13"/>
    </row>
    <row r="23" spans="1:12" x14ac:dyDescent="0.25">
      <c r="A23" s="14" t="s">
        <v>52</v>
      </c>
      <c r="B23" s="26"/>
      <c r="C23" s="15"/>
      <c r="D23" s="15"/>
      <c r="E23" s="15"/>
      <c r="F23" s="15"/>
    </row>
    <row r="24" spans="1:12" x14ac:dyDescent="0.25">
      <c r="A24" s="23" t="s">
        <v>53</v>
      </c>
      <c r="B24" s="27"/>
      <c r="C24" s="24">
        <f>-C60</f>
        <v>-98.000000000000014</v>
      </c>
      <c r="D24" s="24">
        <f>-D60</f>
        <v>-98.000000000000014</v>
      </c>
      <c r="E24" s="24">
        <f>-E60</f>
        <v>-98.000000000000014</v>
      </c>
      <c r="F24" s="24">
        <f>-F60</f>
        <v>-98.000000000000014</v>
      </c>
    </row>
    <row r="25" spans="1:12" ht="15.75" thickBot="1" x14ac:dyDescent="0.3">
      <c r="A25" s="36" t="s">
        <v>54</v>
      </c>
      <c r="B25" s="37"/>
      <c r="C25" s="38">
        <f>C78</f>
        <v>-14.000000000000002</v>
      </c>
      <c r="D25" s="38">
        <f>D78</f>
        <v>-14.000000000000014</v>
      </c>
      <c r="E25" s="38">
        <f>E78</f>
        <v>-5.25</v>
      </c>
      <c r="F25" s="38">
        <f>F78</f>
        <v>-5.2500000000000071</v>
      </c>
      <c r="H25" s="1" t="s">
        <v>165</v>
      </c>
    </row>
    <row r="26" spans="1:12" x14ac:dyDescent="0.25">
      <c r="A26" s="60" t="s">
        <v>55</v>
      </c>
      <c r="B26" s="61"/>
      <c r="C26" s="62">
        <f>C24+C25</f>
        <v>-112.00000000000001</v>
      </c>
      <c r="D26" s="62">
        <f>D24+D25</f>
        <v>-112.00000000000003</v>
      </c>
      <c r="E26" s="62">
        <f>E24+E25</f>
        <v>-103.25000000000001</v>
      </c>
      <c r="F26" s="62">
        <f>F24+F25</f>
        <v>-103.25000000000003</v>
      </c>
    </row>
    <row r="27" spans="1:12" x14ac:dyDescent="0.25">
      <c r="A27" s="12"/>
      <c r="B27" s="12"/>
      <c r="C27" s="12"/>
      <c r="D27" s="12"/>
      <c r="E27" s="12"/>
      <c r="F27" s="12"/>
      <c r="H27" s="7"/>
      <c r="I27" s="7"/>
      <c r="J27" s="7"/>
      <c r="K27" s="7"/>
      <c r="L27" s="7"/>
    </row>
    <row r="28" spans="1:12" x14ac:dyDescent="0.25">
      <c r="A28" s="11" t="s">
        <v>166</v>
      </c>
      <c r="B28" s="11"/>
      <c r="C28" s="11">
        <f>C21+C26</f>
        <v>688</v>
      </c>
      <c r="D28" s="11">
        <f>D21+D26</f>
        <v>688</v>
      </c>
      <c r="E28" s="11">
        <f>E21+E26</f>
        <v>634.25</v>
      </c>
      <c r="F28" s="11">
        <f>F21+F26</f>
        <v>634.25</v>
      </c>
      <c r="H28" s="7"/>
      <c r="I28" s="7"/>
      <c r="J28" s="7"/>
      <c r="K28" s="7"/>
      <c r="L28" s="7"/>
    </row>
    <row r="29" spans="1:12" x14ac:dyDescent="0.25">
      <c r="A29" s="12"/>
      <c r="B29" s="12"/>
      <c r="C29" s="12"/>
      <c r="D29" s="12"/>
      <c r="E29" s="12"/>
      <c r="F29" s="12"/>
      <c r="H29" s="7"/>
      <c r="I29" s="7"/>
      <c r="J29" s="7"/>
      <c r="K29" s="7"/>
      <c r="L29" s="7"/>
    </row>
    <row r="30" spans="1:12" ht="16.5" x14ac:dyDescent="0.35">
      <c r="A30" s="35" t="s">
        <v>167</v>
      </c>
      <c r="B30" s="12"/>
      <c r="C30" s="12"/>
      <c r="D30" s="12"/>
      <c r="E30" s="12"/>
      <c r="F30" s="12"/>
    </row>
    <row r="31" spans="1:12" x14ac:dyDescent="0.25">
      <c r="A31" s="12" t="s">
        <v>168</v>
      </c>
      <c r="B31" s="12"/>
      <c r="C31" s="12">
        <f>C13</f>
        <v>0</v>
      </c>
      <c r="D31" s="12">
        <f>D13</f>
        <v>500</v>
      </c>
      <c r="E31" s="12">
        <f>E13</f>
        <v>0</v>
      </c>
      <c r="F31" s="12">
        <f>F13</f>
        <v>300</v>
      </c>
    </row>
    <row r="32" spans="1:12" x14ac:dyDescent="0.25">
      <c r="A32" s="64" t="s">
        <v>169</v>
      </c>
      <c r="B32" s="64"/>
      <c r="C32" s="64">
        <f>C77</f>
        <v>0</v>
      </c>
      <c r="D32" s="64">
        <f>D77</f>
        <v>-70</v>
      </c>
      <c r="E32" s="64">
        <f>E77</f>
        <v>0</v>
      </c>
      <c r="F32" s="64">
        <f>F77</f>
        <v>-42.000000000000007</v>
      </c>
      <c r="H32" s="1" t="s">
        <v>170</v>
      </c>
    </row>
    <row r="33" spans="1:6" x14ac:dyDescent="0.25">
      <c r="A33" s="12"/>
      <c r="B33" s="12"/>
      <c r="C33" s="12"/>
      <c r="D33" s="12"/>
      <c r="E33" s="12"/>
      <c r="F33" s="12"/>
    </row>
    <row r="34" spans="1:6" x14ac:dyDescent="0.25">
      <c r="A34" s="11" t="s">
        <v>171</v>
      </c>
      <c r="B34" s="11"/>
      <c r="C34" s="11">
        <f>SUM(C28:C33)</f>
        <v>688</v>
      </c>
      <c r="D34" s="11">
        <f>SUM(D28:D33)</f>
        <v>1118</v>
      </c>
      <c r="E34" s="11">
        <f>SUM(E28:E33)</f>
        <v>634.25</v>
      </c>
      <c r="F34" s="11">
        <f>SUM(F28:F33)</f>
        <v>892.25</v>
      </c>
    </row>
    <row r="37" spans="1:6" x14ac:dyDescent="0.25">
      <c r="A37" s="11" t="s">
        <v>83</v>
      </c>
      <c r="B37" s="12"/>
      <c r="C37" s="11" t="s">
        <v>43</v>
      </c>
      <c r="D37" s="11" t="s">
        <v>44</v>
      </c>
      <c r="E37" s="11" t="s">
        <v>45</v>
      </c>
      <c r="F37" s="11" t="s">
        <v>46</v>
      </c>
    </row>
    <row r="38" spans="1:6" ht="16.5" x14ac:dyDescent="0.35">
      <c r="A38" s="35" t="s">
        <v>172</v>
      </c>
      <c r="B38" s="12"/>
      <c r="C38" s="12"/>
      <c r="D38" s="12"/>
      <c r="E38" s="12"/>
      <c r="F38" s="12"/>
    </row>
    <row r="39" spans="1:6" x14ac:dyDescent="0.25">
      <c r="A39" s="12" t="s">
        <v>112</v>
      </c>
      <c r="B39" s="12"/>
      <c r="C39" s="12">
        <f>C14</f>
        <v>1800</v>
      </c>
      <c r="D39" s="12">
        <f>D14</f>
        <v>2100</v>
      </c>
      <c r="E39" s="12">
        <f>E14</f>
        <v>1837.5</v>
      </c>
      <c r="F39" s="12">
        <f>F14</f>
        <v>1875</v>
      </c>
    </row>
    <row r="40" spans="1:6" x14ac:dyDescent="0.25">
      <c r="A40" s="12"/>
      <c r="B40" s="12"/>
      <c r="C40" s="12"/>
      <c r="D40" s="12"/>
      <c r="E40" s="12"/>
      <c r="F40" s="12"/>
    </row>
    <row r="41" spans="1:6" ht="16.5" x14ac:dyDescent="0.35">
      <c r="A41" s="35" t="s">
        <v>173</v>
      </c>
      <c r="B41" s="12"/>
      <c r="C41" s="12"/>
      <c r="D41" s="12"/>
      <c r="E41" s="12"/>
      <c r="F41" s="12"/>
    </row>
    <row r="42" spans="1:6" x14ac:dyDescent="0.25">
      <c r="A42" s="12" t="s">
        <v>174</v>
      </c>
      <c r="B42" s="12"/>
      <c r="C42" s="12"/>
      <c r="D42" s="12"/>
      <c r="E42" s="12"/>
      <c r="F42" s="12"/>
    </row>
    <row r="43" spans="1:6" x14ac:dyDescent="0.25">
      <c r="A43" s="12" t="s">
        <v>175</v>
      </c>
      <c r="B43" s="12"/>
      <c r="C43" s="12">
        <f>C31+C32</f>
        <v>0</v>
      </c>
      <c r="D43" s="12">
        <f>C43+D31+D32</f>
        <v>430</v>
      </c>
      <c r="E43" s="12">
        <f>D43+E31+E32</f>
        <v>430</v>
      </c>
      <c r="F43" s="12">
        <f>E43+F31+F32</f>
        <v>688</v>
      </c>
    </row>
    <row r="44" spans="1:6" x14ac:dyDescent="0.25">
      <c r="A44" s="12" t="s">
        <v>176</v>
      </c>
      <c r="B44" s="12"/>
      <c r="C44" s="12">
        <f>C28</f>
        <v>688</v>
      </c>
      <c r="D44" s="12">
        <f>C44+D28</f>
        <v>1376</v>
      </c>
      <c r="E44" s="12">
        <f>D44+E28</f>
        <v>2010.25</v>
      </c>
      <c r="F44" s="12">
        <f>E44+F28</f>
        <v>2644.5</v>
      </c>
    </row>
    <row r="45" spans="1:6" x14ac:dyDescent="0.25">
      <c r="A45" s="12"/>
      <c r="B45" s="12"/>
      <c r="C45" s="12"/>
      <c r="D45" s="12"/>
      <c r="E45" s="12"/>
      <c r="F45" s="12"/>
    </row>
    <row r="46" spans="1:6" ht="16.5" x14ac:dyDescent="0.35">
      <c r="A46" s="35" t="s">
        <v>177</v>
      </c>
      <c r="B46" s="12"/>
      <c r="C46" s="12"/>
      <c r="D46" s="12"/>
      <c r="E46" s="12"/>
      <c r="F46" s="12"/>
    </row>
    <row r="47" spans="1:6" x14ac:dyDescent="0.25">
      <c r="A47" s="12" t="s">
        <v>85</v>
      </c>
      <c r="B47" s="12"/>
      <c r="C47" s="12">
        <f>-C74</f>
        <v>14.000000000000002</v>
      </c>
      <c r="D47" s="12">
        <f>-D74</f>
        <v>98.000000000000014</v>
      </c>
      <c r="E47" s="12">
        <f>-E74</f>
        <v>103.25000000000001</v>
      </c>
      <c r="F47" s="12">
        <f>-F74</f>
        <v>150.50000000000003</v>
      </c>
    </row>
    <row r="50" spans="1:6" ht="17.25" x14ac:dyDescent="0.4">
      <c r="A50" s="65" t="s">
        <v>178</v>
      </c>
    </row>
    <row r="51" spans="1:6" ht="16.5" x14ac:dyDescent="0.35">
      <c r="A51" s="19" t="s">
        <v>57</v>
      </c>
      <c r="B51" s="19" t="s">
        <v>58</v>
      </c>
      <c r="C51" s="11" t="s">
        <v>43</v>
      </c>
      <c r="D51" s="11" t="s">
        <v>44</v>
      </c>
      <c r="E51" s="11" t="s">
        <v>45</v>
      </c>
      <c r="F51" s="11" t="s">
        <v>46</v>
      </c>
    </row>
    <row r="52" spans="1:6" x14ac:dyDescent="0.25">
      <c r="A52" s="12" t="s">
        <v>6</v>
      </c>
      <c r="B52" s="12"/>
      <c r="C52" s="12">
        <f>C21</f>
        <v>800</v>
      </c>
      <c r="D52" s="12">
        <f t="shared" ref="D52:F52" si="0">D21</f>
        <v>800</v>
      </c>
      <c r="E52" s="12">
        <f t="shared" si="0"/>
        <v>737.5</v>
      </c>
      <c r="F52" s="12">
        <f t="shared" si="0"/>
        <v>737.5</v>
      </c>
    </row>
    <row r="53" spans="1:6" x14ac:dyDescent="0.25">
      <c r="A53" s="20" t="s">
        <v>7</v>
      </c>
      <c r="B53" s="20"/>
      <c r="C53" s="12"/>
      <c r="D53" s="12"/>
      <c r="E53" s="12"/>
      <c r="F53" s="12"/>
    </row>
    <row r="54" spans="1:6" x14ac:dyDescent="0.25">
      <c r="A54" s="12" t="str">
        <f>A12</f>
        <v>Depreciation</v>
      </c>
      <c r="B54" s="20"/>
      <c r="C54" s="12">
        <f>-C20</f>
        <v>200</v>
      </c>
      <c r="D54" s="12">
        <f>-D20</f>
        <v>200</v>
      </c>
      <c r="E54" s="12">
        <f>-E20</f>
        <v>262.5</v>
      </c>
      <c r="F54" s="12">
        <f>-F20</f>
        <v>262.5</v>
      </c>
    </row>
    <row r="55" spans="1:6" x14ac:dyDescent="0.25">
      <c r="A55" s="20"/>
      <c r="B55" s="20"/>
      <c r="C55" s="12"/>
      <c r="D55" s="12"/>
      <c r="E55" s="12"/>
      <c r="F55" s="12"/>
    </row>
    <row r="56" spans="1:6" x14ac:dyDescent="0.25">
      <c r="A56" s="20" t="s">
        <v>10</v>
      </c>
      <c r="B56" s="20"/>
      <c r="C56" s="12"/>
      <c r="D56" s="12"/>
      <c r="E56" s="12"/>
      <c r="F56" s="12"/>
    </row>
    <row r="57" spans="1:6" x14ac:dyDescent="0.25">
      <c r="A57" s="12" t="s">
        <v>179</v>
      </c>
      <c r="B57" s="12"/>
      <c r="C57" s="12">
        <f>B4*-B6</f>
        <v>-300</v>
      </c>
      <c r="D57" s="12">
        <f>C57</f>
        <v>-300</v>
      </c>
      <c r="E57" s="12">
        <f>D57</f>
        <v>-300</v>
      </c>
      <c r="F57" s="12">
        <f>E57</f>
        <v>-300</v>
      </c>
    </row>
    <row r="58" spans="1:6" x14ac:dyDescent="0.25">
      <c r="A58" s="11" t="s">
        <v>61</v>
      </c>
      <c r="B58" s="11"/>
      <c r="C58" s="11">
        <f>SUM(C52:C57)</f>
        <v>700</v>
      </c>
      <c r="D58" s="11">
        <f t="shared" ref="D58:F58" si="1">SUM(D52:D57)</f>
        <v>700</v>
      </c>
      <c r="E58" s="11">
        <f t="shared" si="1"/>
        <v>700</v>
      </c>
      <c r="F58" s="11">
        <f t="shared" si="1"/>
        <v>700</v>
      </c>
    </row>
    <row r="59" spans="1:6" x14ac:dyDescent="0.25">
      <c r="A59" s="21" t="s">
        <v>21</v>
      </c>
      <c r="B59" s="21"/>
      <c r="C59" s="21">
        <f>B7</f>
        <v>0.14000000000000001</v>
      </c>
      <c r="D59" s="21">
        <f>C59</f>
        <v>0.14000000000000001</v>
      </c>
      <c r="E59" s="21">
        <f>D59</f>
        <v>0.14000000000000001</v>
      </c>
      <c r="F59" s="21">
        <f>E59</f>
        <v>0.14000000000000001</v>
      </c>
    </row>
    <row r="60" spans="1:6" s="56" customFormat="1" x14ac:dyDescent="0.25">
      <c r="A60" s="25" t="s">
        <v>62</v>
      </c>
      <c r="B60" s="54"/>
      <c r="C60" s="55">
        <f>C58*C59</f>
        <v>98.000000000000014</v>
      </c>
      <c r="D60" s="55">
        <f>D58*D59</f>
        <v>98.000000000000014</v>
      </c>
      <c r="E60" s="55">
        <f>E58*E59</f>
        <v>98.000000000000014</v>
      </c>
      <c r="F60" s="55">
        <f>F58*F59</f>
        <v>98.000000000000014</v>
      </c>
    </row>
    <row r="64" spans="1:6" ht="16.5" x14ac:dyDescent="0.35">
      <c r="A64" s="35" t="s">
        <v>180</v>
      </c>
      <c r="B64" s="12"/>
      <c r="C64" s="11" t="s">
        <v>43</v>
      </c>
      <c r="D64" s="11" t="s">
        <v>44</v>
      </c>
      <c r="E64" s="11" t="s">
        <v>45</v>
      </c>
      <c r="F64" s="11" t="s">
        <v>46</v>
      </c>
    </row>
    <row r="65" spans="1:6" x14ac:dyDescent="0.25">
      <c r="A65" s="12" t="s">
        <v>70</v>
      </c>
      <c r="B65" s="12"/>
      <c r="C65" s="12">
        <f>C14</f>
        <v>1800</v>
      </c>
      <c r="D65" s="12">
        <f>D14</f>
        <v>2100</v>
      </c>
      <c r="E65" s="12">
        <f>E14</f>
        <v>1837.5</v>
      </c>
      <c r="F65" s="12">
        <f>F14</f>
        <v>1875</v>
      </c>
    </row>
    <row r="66" spans="1:6" x14ac:dyDescent="0.25">
      <c r="A66" s="12" t="s">
        <v>72</v>
      </c>
      <c r="B66" s="12"/>
      <c r="C66" s="12">
        <f>B4+C57</f>
        <v>1700</v>
      </c>
      <c r="D66" s="12">
        <f>C66+D57</f>
        <v>1400</v>
      </c>
      <c r="E66" s="12">
        <f>D66+E57</f>
        <v>1100</v>
      </c>
      <c r="F66" s="12">
        <f>E66+F57</f>
        <v>800</v>
      </c>
    </row>
    <row r="67" spans="1:6" x14ac:dyDescent="0.25">
      <c r="A67" s="12" t="s">
        <v>74</v>
      </c>
      <c r="B67" s="12"/>
      <c r="C67" s="12">
        <f>C66-C65</f>
        <v>-100</v>
      </c>
      <c r="D67" s="12">
        <f>D66-D65</f>
        <v>-700</v>
      </c>
      <c r="E67" s="12">
        <f>E66-E65</f>
        <v>-737.5</v>
      </c>
      <c r="F67" s="12">
        <f>F66-F65</f>
        <v>-1075</v>
      </c>
    </row>
    <row r="68" spans="1:6" x14ac:dyDescent="0.25">
      <c r="A68" s="12"/>
      <c r="B68" s="12"/>
      <c r="C68" s="12"/>
      <c r="D68" s="12"/>
      <c r="E68" s="12"/>
      <c r="F68" s="12"/>
    </row>
    <row r="69" spans="1:6" x14ac:dyDescent="0.25">
      <c r="A69" s="12" t="s">
        <v>76</v>
      </c>
      <c r="B69" s="12"/>
      <c r="C69" s="12" t="s">
        <v>77</v>
      </c>
      <c r="D69" s="12" t="s">
        <v>77</v>
      </c>
      <c r="E69" s="12" t="s">
        <v>77</v>
      </c>
      <c r="F69" s="12" t="s">
        <v>77</v>
      </c>
    </row>
    <row r="70" spans="1:6" x14ac:dyDescent="0.25">
      <c r="A70" s="12" t="s">
        <v>78</v>
      </c>
      <c r="B70" s="12"/>
      <c r="C70" s="12"/>
      <c r="D70" s="12"/>
      <c r="E70" s="12"/>
      <c r="F70" s="12"/>
    </row>
    <row r="71" spans="1:6" x14ac:dyDescent="0.25">
      <c r="A71" s="12"/>
      <c r="B71" s="12"/>
      <c r="C71" s="12"/>
      <c r="D71" s="12"/>
      <c r="E71" s="12"/>
      <c r="F71" s="12"/>
    </row>
    <row r="72" spans="1:6" x14ac:dyDescent="0.25">
      <c r="A72" s="21" t="s">
        <v>21</v>
      </c>
      <c r="B72" s="21"/>
      <c r="C72" s="21">
        <f>B7</f>
        <v>0.14000000000000001</v>
      </c>
      <c r="D72" s="21">
        <f>C72</f>
        <v>0.14000000000000001</v>
      </c>
      <c r="E72" s="21">
        <f>D72</f>
        <v>0.14000000000000001</v>
      </c>
      <c r="F72" s="21">
        <f>E72</f>
        <v>0.14000000000000001</v>
      </c>
    </row>
    <row r="73" spans="1:6" x14ac:dyDescent="0.25">
      <c r="A73" s="12"/>
      <c r="B73" s="12"/>
      <c r="C73" s="12"/>
      <c r="D73" s="12"/>
      <c r="E73" s="12"/>
      <c r="F73" s="12"/>
    </row>
    <row r="74" spans="1:6" x14ac:dyDescent="0.25">
      <c r="A74" s="12" t="s">
        <v>80</v>
      </c>
      <c r="B74" s="12"/>
      <c r="C74" s="12">
        <f>C67*C72</f>
        <v>-14.000000000000002</v>
      </c>
      <c r="D74" s="12">
        <f>D67*D72</f>
        <v>-98.000000000000014</v>
      </c>
      <c r="E74" s="12">
        <f>E67*E72</f>
        <v>-103.25000000000001</v>
      </c>
      <c r="F74" s="12">
        <f>F67*F72</f>
        <v>-150.50000000000003</v>
      </c>
    </row>
    <row r="75" spans="1:6" x14ac:dyDescent="0.25">
      <c r="A75" s="12"/>
      <c r="B75" s="12"/>
      <c r="C75" s="12"/>
      <c r="D75" s="12"/>
      <c r="E75" s="12"/>
      <c r="F75" s="12"/>
    </row>
    <row r="76" spans="1:6" x14ac:dyDescent="0.25">
      <c r="A76" s="63" t="s">
        <v>181</v>
      </c>
      <c r="B76" s="63"/>
      <c r="C76" s="63">
        <f>C74</f>
        <v>-14.000000000000002</v>
      </c>
      <c r="D76" s="63">
        <f>D74-C74</f>
        <v>-84.000000000000014</v>
      </c>
      <c r="E76" s="63">
        <f>E74-D74</f>
        <v>-5.25</v>
      </c>
      <c r="F76" s="63">
        <f>F74-E74</f>
        <v>-47.250000000000014</v>
      </c>
    </row>
    <row r="77" spans="1:6" x14ac:dyDescent="0.25">
      <c r="A77" s="64" t="s">
        <v>182</v>
      </c>
      <c r="B77" s="64"/>
      <c r="C77" s="64">
        <f>-C31*C72</f>
        <v>0</v>
      </c>
      <c r="D77" s="64">
        <f>-D31*D72</f>
        <v>-70</v>
      </c>
      <c r="E77" s="64">
        <f>-E31*E72</f>
        <v>0</v>
      </c>
      <c r="F77" s="64">
        <f>-F31*F72</f>
        <v>-42.000000000000007</v>
      </c>
    </row>
    <row r="78" spans="1:6" x14ac:dyDescent="0.25">
      <c r="A78" s="32" t="s">
        <v>183</v>
      </c>
      <c r="B78" s="32"/>
      <c r="C78" s="32">
        <f>C76-C77</f>
        <v>-14.000000000000002</v>
      </c>
      <c r="D78" s="32">
        <f>D76-D77</f>
        <v>-14.000000000000014</v>
      </c>
      <c r="E78" s="32">
        <f t="shared" ref="E78:F78" si="2">E76-E77</f>
        <v>-5.25</v>
      </c>
      <c r="F78" s="32">
        <f t="shared" si="2"/>
        <v>-5.2500000000000071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0D91AC024EF647973284C800D30014" ma:contentTypeVersion="5" ma:contentTypeDescription="Create a new document." ma:contentTypeScope="" ma:versionID="1665a8874ffae60bb4b433f9f6dab632">
  <xsd:schema xmlns:xsd="http://www.w3.org/2001/XMLSchema" xmlns:xs="http://www.w3.org/2001/XMLSchema" xmlns:p="http://schemas.microsoft.com/office/2006/metadata/properties" xmlns:ns2="b7ad174b-ed6a-4dd6-8157-44fc4a505f10" targetNamespace="http://schemas.microsoft.com/office/2006/metadata/properties" ma:root="true" ma:fieldsID="ea290219d8d995abc9d081dd352ec833" ns2:_="">
    <xsd:import namespace="b7ad174b-ed6a-4dd6-8157-44fc4a505f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d174b-ed6a-4dd6-8157-44fc4a505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9EB21-392E-47B9-A621-6AF1EC411EA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99E7C71-DEEB-454B-BE12-7BCF039FE233}">
  <ds:schemaRefs>
    <ds:schemaRef ds:uri="http://schemas.microsoft.com/sharepoint/v3/contenttype/forms"/>
  </ds:schemaRefs>
</ds:datastoreItem>
</file>

<file path=customXml/itemProps3.xml><?xml version="1.0" encoding="utf-8"?>
<ds:datastoreItem xmlns:ds="http://schemas.openxmlformats.org/officeDocument/2006/customXml" ds:itemID="{DE5CCB87-DB2A-4C07-8423-56ADEE173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ad174b-ed6a-4dd6-8157-44fc4a505f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Current tax</vt:lpstr>
      <vt:lpstr>2.1 DT concept-DTL</vt:lpstr>
      <vt:lpstr>2.2 DT concept-DTA</vt:lpstr>
      <vt:lpstr>2.3 DT concept-DTA</vt:lpstr>
      <vt:lpstr>3. Q1 pg 17</vt:lpstr>
      <vt:lpstr>4. Tax losses</vt:lpstr>
      <vt:lpstr>5.Q2 pg 17</vt:lpstr>
      <vt:lpstr>6. DT on IP</vt:lpstr>
      <vt:lpstr>7. DT on revlauations PPE</vt:lpstr>
      <vt:lpstr>8.Effective tax rate recon</vt:lpstr>
      <vt:lpstr>Dec 2013 Q2 - pg20</vt:lpstr>
      <vt:lpstr>Q1 pg 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Imraz Iqbal</dc:creator>
  <cp:keywords/>
  <dc:description/>
  <cp:lastModifiedBy>vLearning1</cp:lastModifiedBy>
  <cp:revision/>
  <dcterms:created xsi:type="dcterms:W3CDTF">2021-01-30T04:31:27Z</dcterms:created>
  <dcterms:modified xsi:type="dcterms:W3CDTF">2022-02-23T11:25:08Z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0x010100EB0D91AC024EF647973284C800D30014</vt:lpwstr>
  </property>
</Properties>
</file>