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Teams Tutes\Final\SL\TAX\Set 04\"/>
    </mc:Choice>
  </mc:AlternateContent>
  <bookViews>
    <workbookView xWindow="0" yWindow="0" windowWidth="23040" windowHeight="8970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4" l="1"/>
  <c r="D17" i="4"/>
  <c r="D9" i="4"/>
  <c r="D7" i="4"/>
  <c r="D5" i="4"/>
  <c r="E18" i="3"/>
  <c r="E16" i="3"/>
  <c r="E14" i="3"/>
  <c r="E13" i="3"/>
  <c r="E10" i="3"/>
  <c r="C9" i="3"/>
  <c r="G8" i="3"/>
  <c r="E8" i="3"/>
  <c r="C8" i="3"/>
  <c r="E7" i="3"/>
  <c r="C25" i="2" l="1"/>
  <c r="C23" i="2"/>
  <c r="C13" i="2"/>
  <c r="C15" i="2" s="1"/>
  <c r="C16" i="2" s="1"/>
  <c r="C20" i="2" s="1"/>
  <c r="D15" i="1"/>
  <c r="D13" i="1"/>
  <c r="C13" i="1"/>
  <c r="D12" i="1"/>
  <c r="C12" i="1"/>
  <c r="D8" i="1"/>
  <c r="D6" i="1"/>
  <c r="D4" i="1"/>
  <c r="D42" i="1"/>
  <c r="D40" i="1"/>
  <c r="D38" i="1"/>
  <c r="C37" i="1"/>
  <c r="C36" i="1"/>
  <c r="C35" i="1"/>
  <c r="C33" i="1"/>
  <c r="C32" i="1"/>
  <c r="C31" i="1"/>
  <c r="C30" i="1"/>
  <c r="D28" i="1"/>
</calcChain>
</file>

<file path=xl/sharedStrings.xml><?xml version="1.0" encoding="utf-8"?>
<sst xmlns="http://schemas.openxmlformats.org/spreadsheetml/2006/main" count="83" uniqueCount="70">
  <si>
    <t>HHR</t>
  </si>
  <si>
    <t>INCOME TAX COMPUTATION FOR THE Y/A 2021/22</t>
  </si>
  <si>
    <t>Business income</t>
  </si>
  <si>
    <t>Note 1</t>
  </si>
  <si>
    <t>Note 1 : BUSINESS INCOME</t>
  </si>
  <si>
    <t>Income</t>
  </si>
  <si>
    <t>USD</t>
  </si>
  <si>
    <t>Management Fee</t>
  </si>
  <si>
    <t>Royalty - Harriott brand name</t>
  </si>
  <si>
    <t>Reseravation Fee</t>
  </si>
  <si>
    <t>Expenses</t>
  </si>
  <si>
    <t>Cost of airline tickets</t>
  </si>
  <si>
    <t>Cost of hotel rooms</t>
  </si>
  <si>
    <t>TOTAL INCOME</t>
  </si>
  <si>
    <t>Meal expenses</t>
  </si>
  <si>
    <t>Entertainment allowance</t>
  </si>
  <si>
    <t>(This will be taxed in the hands of the employees. Deductible)</t>
  </si>
  <si>
    <t>Travel Expenses</t>
  </si>
  <si>
    <t>Salary</t>
  </si>
  <si>
    <t>Insurance</t>
  </si>
  <si>
    <t>TOTAL EXPENSES</t>
  </si>
  <si>
    <t>TAXABLE INCOME</t>
  </si>
  <si>
    <t>In LKR</t>
  </si>
  <si>
    <t>Assessable Income</t>
  </si>
  <si>
    <t>Taxable Income</t>
  </si>
  <si>
    <t>Income tax liability</t>
  </si>
  <si>
    <t>On Taxable incmoe</t>
  </si>
  <si>
    <t>@ 14%</t>
  </si>
  <si>
    <t>On remitted profits</t>
  </si>
  <si>
    <t>@ 24%</t>
  </si>
  <si>
    <t>Total Tax liability</t>
  </si>
  <si>
    <t>HHR - EMPLOYEES</t>
  </si>
  <si>
    <t>Employment income</t>
  </si>
  <si>
    <t>Air line tickets - official purposes</t>
  </si>
  <si>
    <t>Cost of hotel accomodation</t>
  </si>
  <si>
    <t>Travel expenses - business purpose</t>
  </si>
  <si>
    <t>Insuance - benefit enjoyed by all employees</t>
  </si>
  <si>
    <t>Total Employment income</t>
  </si>
  <si>
    <t>ASSESSABLE INCOME</t>
  </si>
  <si>
    <t>Less: Qualifying payments</t>
  </si>
  <si>
    <t>Tax free allowances - only available to residents/citizens</t>
  </si>
  <si>
    <t>First 3,000,000 @ 6%</t>
  </si>
  <si>
    <t>INCOME TAX PAYABLE</t>
  </si>
  <si>
    <t>ABC Company (Pvt) Ltd</t>
  </si>
  <si>
    <t>VAT computation for the quarter ending 30th September 2021</t>
  </si>
  <si>
    <t>OUTPUT VAT</t>
  </si>
  <si>
    <t>Sales to registered persons</t>
  </si>
  <si>
    <t>Value of supply</t>
  </si>
  <si>
    <t>Rate</t>
  </si>
  <si>
    <t>VAT Amount</t>
  </si>
  <si>
    <t>Sales to non-registered persons</t>
  </si>
  <si>
    <t>Total Output VAT</t>
  </si>
  <si>
    <t>INPUT VAT</t>
  </si>
  <si>
    <t>Purchase of air conditioners</t>
  </si>
  <si>
    <t>Purchase of raw materials</t>
  </si>
  <si>
    <t>Total Input VAT</t>
  </si>
  <si>
    <t>VAT payable</t>
  </si>
  <si>
    <t>Sumudu Tours and Transporters</t>
  </si>
  <si>
    <t>VAT calculation for the quarter ended 30th September 2021</t>
  </si>
  <si>
    <t>Transport of tourists</t>
  </si>
  <si>
    <t>Public passenger transport - exempt</t>
  </si>
  <si>
    <t>Exempt</t>
  </si>
  <si>
    <t>Hiring cars</t>
  </si>
  <si>
    <t>TOTAL OUTPUT VAT</t>
  </si>
  <si>
    <t>Insurance for cars</t>
  </si>
  <si>
    <t>Ex. transport of tourists</t>
  </si>
  <si>
    <t>Ex. public pass. Transport - not deductible</t>
  </si>
  <si>
    <t>(relates to an exempt supply</t>
  </si>
  <si>
    <t>TOTAL INPUT VAT</t>
  </si>
  <si>
    <t>Balance VAT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</si>
</sst>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2" fillId="0" borderId="0" xfId="1" applyFont="1"/>
    <xf numFmtId="0" fontId="2" fillId="0" borderId="0" xfId="0" applyFont="1"/>
    <xf numFmtId="43" fontId="2" fillId="0" borderId="1" xfId="1" applyFont="1" applyBorder="1"/>
    <xf numFmtId="0" fontId="0" fillId="0" borderId="0" xfId="0" quotePrefix="1"/>
    <xf numFmtId="9" fontId="0" fillId="0" borderId="0" xfId="2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28574</xdr:colOff>
      <xdr:row>16</xdr:row>
      <xdr:rowOff>57150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123824</xdr:colOff>
      <xdr:row>17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22860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219074</xdr:colOff>
      <xdr:row>16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276224</xdr:colOff>
      <xdr:row>16</xdr:row>
      <xdr:rowOff>76200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F23" sqref="F23"/>
    </sheetView>
  </sheetViews>
  <sheetFormatPr defaultRowHeight="18" x14ac:dyDescent="0.35"/>
  <cols>
    <col min="1" max="1" width="43.75" customWidth="1"/>
    <col min="3" max="4" width="23.75" style="1" customWidth="1"/>
  </cols>
  <sheetData>
    <row r="1" spans="1:4" x14ac:dyDescent="0.35">
      <c r="A1" s="3" t="s">
        <v>0</v>
      </c>
    </row>
    <row r="2" spans="1:4" x14ac:dyDescent="0.35">
      <c r="A2" s="3" t="s">
        <v>1</v>
      </c>
    </row>
    <row r="4" spans="1:4" x14ac:dyDescent="0.35">
      <c r="A4" t="s">
        <v>2</v>
      </c>
      <c r="B4" t="s">
        <v>3</v>
      </c>
      <c r="D4" s="1">
        <f>D42</f>
        <v>7308000</v>
      </c>
    </row>
    <row r="6" spans="1:4" x14ac:dyDescent="0.35">
      <c r="A6" t="s">
        <v>23</v>
      </c>
      <c r="D6" s="1">
        <f>SUM(D4:D5)</f>
        <v>7308000</v>
      </c>
    </row>
    <row r="8" spans="1:4" x14ac:dyDescent="0.35">
      <c r="A8" t="s">
        <v>24</v>
      </c>
      <c r="D8" s="1">
        <f>D6</f>
        <v>7308000</v>
      </c>
    </row>
    <row r="11" spans="1:4" x14ac:dyDescent="0.35">
      <c r="A11" t="s">
        <v>25</v>
      </c>
    </row>
    <row r="12" spans="1:4" x14ac:dyDescent="0.35">
      <c r="A12" t="s">
        <v>26</v>
      </c>
      <c r="B12" s="5" t="s">
        <v>29</v>
      </c>
      <c r="C12" s="1">
        <f>D8</f>
        <v>7308000</v>
      </c>
      <c r="D12" s="1">
        <f>C12*24%</f>
        <v>1753920</v>
      </c>
    </row>
    <row r="13" spans="1:4" x14ac:dyDescent="0.35">
      <c r="A13" t="s">
        <v>28</v>
      </c>
      <c r="B13" s="5" t="s">
        <v>27</v>
      </c>
      <c r="C13" s="1">
        <f>D8-D12</f>
        <v>5554080</v>
      </c>
      <c r="D13" s="1">
        <f>C13*14%</f>
        <v>777571.20000000007</v>
      </c>
    </row>
    <row r="15" spans="1:4" ht="18.75" thickBot="1" x14ac:dyDescent="0.4">
      <c r="A15" s="3" t="s">
        <v>30</v>
      </c>
      <c r="D15" s="4">
        <f>SUM(D12:D14)</f>
        <v>2531491.2000000002</v>
      </c>
    </row>
    <row r="16" spans="1:4" ht="18.75" thickTop="1" x14ac:dyDescent="0.35"/>
    <row r="22" spans="1:4" x14ac:dyDescent="0.35">
      <c r="A22" t="s">
        <v>4</v>
      </c>
    </row>
    <row r="24" spans="1:4" x14ac:dyDescent="0.35">
      <c r="A24" t="s">
        <v>5</v>
      </c>
      <c r="C24" s="1" t="s">
        <v>6</v>
      </c>
    </row>
    <row r="25" spans="1:4" x14ac:dyDescent="0.35">
      <c r="A25" t="s">
        <v>7</v>
      </c>
      <c r="C25" s="1">
        <v>30000</v>
      </c>
    </row>
    <row r="26" spans="1:4" x14ac:dyDescent="0.35">
      <c r="A26" t="s">
        <v>8</v>
      </c>
      <c r="C26" s="1">
        <v>22000</v>
      </c>
    </row>
    <row r="27" spans="1:4" x14ac:dyDescent="0.35">
      <c r="A27" t="s">
        <v>9</v>
      </c>
      <c r="C27" s="1">
        <v>15000</v>
      </c>
    </row>
    <row r="28" spans="1:4" x14ac:dyDescent="0.35">
      <c r="A28" s="3" t="s">
        <v>13</v>
      </c>
      <c r="D28" s="2">
        <f>SUM(C25:C27)</f>
        <v>67000</v>
      </c>
    </row>
    <row r="29" spans="1:4" x14ac:dyDescent="0.35">
      <c r="A29" t="s">
        <v>10</v>
      </c>
    </row>
    <row r="30" spans="1:4" x14ac:dyDescent="0.35">
      <c r="A30" t="s">
        <v>11</v>
      </c>
      <c r="C30" s="1">
        <f>2200*2</f>
        <v>4400</v>
      </c>
    </row>
    <row r="31" spans="1:4" x14ac:dyDescent="0.35">
      <c r="A31" t="s">
        <v>12</v>
      </c>
      <c r="C31" s="1">
        <f>3200*2</f>
        <v>6400</v>
      </c>
    </row>
    <row r="32" spans="1:4" x14ac:dyDescent="0.35">
      <c r="A32" t="s">
        <v>14</v>
      </c>
      <c r="C32" s="1">
        <f>2000*2</f>
        <v>4000</v>
      </c>
    </row>
    <row r="33" spans="1:4" x14ac:dyDescent="0.35">
      <c r="A33" t="s">
        <v>15</v>
      </c>
      <c r="C33" s="1">
        <f>25*40*2</f>
        <v>2000</v>
      </c>
    </row>
    <row r="34" spans="1:4" x14ac:dyDescent="0.35">
      <c r="A34" t="s">
        <v>16</v>
      </c>
    </row>
    <row r="35" spans="1:4" x14ac:dyDescent="0.35">
      <c r="A35" t="s">
        <v>17</v>
      </c>
      <c r="C35" s="1">
        <f>600*2</f>
        <v>1200</v>
      </c>
    </row>
    <row r="36" spans="1:4" x14ac:dyDescent="0.35">
      <c r="A36" t="s">
        <v>18</v>
      </c>
      <c r="C36" s="1">
        <f>4000*2</f>
        <v>8000</v>
      </c>
    </row>
    <row r="37" spans="1:4" x14ac:dyDescent="0.35">
      <c r="A37" t="s">
        <v>19</v>
      </c>
      <c r="C37" s="1">
        <f>200*2</f>
        <v>400</v>
      </c>
    </row>
    <row r="38" spans="1:4" x14ac:dyDescent="0.35">
      <c r="A38" t="s">
        <v>20</v>
      </c>
      <c r="D38" s="1">
        <f>-SUM(C30:C37)</f>
        <v>-26400</v>
      </c>
    </row>
    <row r="40" spans="1:4" s="3" customFormat="1" ht="18.75" thickBot="1" x14ac:dyDescent="0.4">
      <c r="A40" s="3" t="s">
        <v>21</v>
      </c>
      <c r="C40" s="2"/>
      <c r="D40" s="4">
        <f>SUM(D28:D39)</f>
        <v>40600</v>
      </c>
    </row>
    <row r="41" spans="1:4" ht="18.75" thickTop="1" x14ac:dyDescent="0.35"/>
    <row r="42" spans="1:4" x14ac:dyDescent="0.35">
      <c r="A42" t="s">
        <v>22</v>
      </c>
      <c r="D42" s="1">
        <f>D40*180</f>
        <v>7308000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2" workbookViewId="0">
      <selection activeCell="A2" sqref="A1:XFD1048576"/>
    </sheetView>
  </sheetViews>
  <sheetFormatPr defaultRowHeight="18" x14ac:dyDescent="0.35"/>
  <cols>
    <col min="1" max="1" width="41.75" customWidth="1"/>
    <col min="2" max="2" width="2" customWidth="1"/>
    <col min="3" max="3" width="28.25" style="1" customWidth="1"/>
  </cols>
  <sheetData>
    <row r="1" spans="1:3" x14ac:dyDescent="0.35">
      <c r="A1" t="s">
        <v>31</v>
      </c>
    </row>
    <row r="2" spans="1:3" x14ac:dyDescent="0.35">
      <c r="A2" t="s">
        <v>1</v>
      </c>
    </row>
    <row r="4" spans="1:3" x14ac:dyDescent="0.35">
      <c r="A4" t="s">
        <v>32</v>
      </c>
    </row>
    <row r="5" spans="1:3" x14ac:dyDescent="0.35">
      <c r="C5" s="1" t="s">
        <v>6</v>
      </c>
    </row>
    <row r="6" spans="1:3" x14ac:dyDescent="0.35">
      <c r="A6" t="s">
        <v>18</v>
      </c>
      <c r="C6" s="1">
        <v>4000</v>
      </c>
    </row>
    <row r="7" spans="1:3" x14ac:dyDescent="0.35">
      <c r="A7" t="s">
        <v>33</v>
      </c>
      <c r="C7" s="1">
        <v>0</v>
      </c>
    </row>
    <row r="8" spans="1:3" x14ac:dyDescent="0.35">
      <c r="A8" t="s">
        <v>34</v>
      </c>
      <c r="C8" s="1">
        <v>3200</v>
      </c>
    </row>
    <row r="9" spans="1:3" x14ac:dyDescent="0.35">
      <c r="A9" t="s">
        <v>14</v>
      </c>
      <c r="C9" s="1">
        <v>2000</v>
      </c>
    </row>
    <row r="10" spans="1:3" x14ac:dyDescent="0.35">
      <c r="A10" t="s">
        <v>15</v>
      </c>
      <c r="C10" s="1">
        <v>1000</v>
      </c>
    </row>
    <row r="11" spans="1:3" x14ac:dyDescent="0.35">
      <c r="A11" t="s">
        <v>35</v>
      </c>
      <c r="C11" s="1">
        <v>0</v>
      </c>
    </row>
    <row r="12" spans="1:3" x14ac:dyDescent="0.35">
      <c r="A12" t="s">
        <v>36</v>
      </c>
      <c r="C12" s="1">
        <v>0</v>
      </c>
    </row>
    <row r="13" spans="1:3" x14ac:dyDescent="0.35">
      <c r="A13" t="s">
        <v>37</v>
      </c>
      <c r="C13" s="1">
        <f>SUM(C6:C12)</f>
        <v>10200</v>
      </c>
    </row>
    <row r="15" spans="1:3" x14ac:dyDescent="0.35">
      <c r="A15" t="s">
        <v>22</v>
      </c>
      <c r="C15" s="1">
        <f>C13*180</f>
        <v>1836000</v>
      </c>
    </row>
    <row r="16" spans="1:3" x14ac:dyDescent="0.35">
      <c r="A16" t="s">
        <v>38</v>
      </c>
      <c r="C16" s="1">
        <f>C15</f>
        <v>1836000</v>
      </c>
    </row>
    <row r="17" spans="1:3" x14ac:dyDescent="0.35">
      <c r="A17" t="s">
        <v>39</v>
      </c>
    </row>
    <row r="18" spans="1:3" x14ac:dyDescent="0.35">
      <c r="A18" t="s">
        <v>40</v>
      </c>
    </row>
    <row r="20" spans="1:3" x14ac:dyDescent="0.35">
      <c r="A20" t="s">
        <v>21</v>
      </c>
      <c r="C20" s="1">
        <f>C16</f>
        <v>1836000</v>
      </c>
    </row>
    <row r="22" spans="1:3" x14ac:dyDescent="0.35">
      <c r="A22" t="s">
        <v>25</v>
      </c>
    </row>
    <row r="23" spans="1:3" x14ac:dyDescent="0.35">
      <c r="A23" t="s">
        <v>41</v>
      </c>
      <c r="C23" s="1">
        <f>C20*6%</f>
        <v>110160</v>
      </c>
    </row>
    <row r="25" spans="1:3" s="3" customFormat="1" ht="18.75" thickBot="1" x14ac:dyDescent="0.4">
      <c r="A25" s="3" t="s">
        <v>42</v>
      </c>
      <c r="C25" s="4">
        <f>C23</f>
        <v>110160</v>
      </c>
    </row>
    <row r="26" spans="1:3" ht="18.75" thickTop="1" x14ac:dyDescent="0.3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21" workbookViewId="0">
      <selection sqref="A1:XFD1048576"/>
    </sheetView>
  </sheetViews>
  <sheetFormatPr defaultRowHeight="18" x14ac:dyDescent="0.35"/>
  <cols>
    <col min="1" max="1" width="32" customWidth="1"/>
    <col min="2" max="2" width="3.375" customWidth="1"/>
    <col min="3" max="3" width="26.125" style="1" customWidth="1"/>
    <col min="5" max="5" width="22.75" style="1" customWidth="1"/>
    <col min="7" max="7" width="13.5" bestFit="1" customWidth="1"/>
  </cols>
  <sheetData>
    <row r="1" spans="1:7" x14ac:dyDescent="0.35">
      <c r="A1" t="s">
        <v>43</v>
      </c>
    </row>
    <row r="2" spans="1:7" x14ac:dyDescent="0.35">
      <c r="A2" t="s">
        <v>44</v>
      </c>
    </row>
    <row r="4" spans="1:7" x14ac:dyDescent="0.35">
      <c r="A4" t="s">
        <v>45</v>
      </c>
    </row>
    <row r="6" spans="1:7" x14ac:dyDescent="0.35">
      <c r="C6" s="1" t="s">
        <v>47</v>
      </c>
      <c r="D6" t="s">
        <v>48</v>
      </c>
      <c r="E6" s="1" t="s">
        <v>49</v>
      </c>
    </row>
    <row r="7" spans="1:7" x14ac:dyDescent="0.35">
      <c r="A7" t="s">
        <v>46</v>
      </c>
      <c r="C7" s="1">
        <v>4500000</v>
      </c>
      <c r="D7" s="6">
        <v>0.08</v>
      </c>
      <c r="E7" s="1">
        <f>C7*D7</f>
        <v>360000</v>
      </c>
    </row>
    <row r="8" spans="1:7" x14ac:dyDescent="0.35">
      <c r="A8" t="s">
        <v>50</v>
      </c>
      <c r="C8" s="1">
        <f>1265000/108*100</f>
        <v>1171296.2962962964</v>
      </c>
      <c r="D8" s="6">
        <v>0.08</v>
      </c>
      <c r="E8" s="1">
        <f>C8*D8</f>
        <v>93703.703703703708</v>
      </c>
      <c r="G8" s="7">
        <f>C8+E8</f>
        <v>1265000</v>
      </c>
    </row>
    <row r="9" spans="1:7" x14ac:dyDescent="0.35">
      <c r="C9" s="1">
        <f>SUM(C7:C8)</f>
        <v>5671296.2962962966</v>
      </c>
    </row>
    <row r="10" spans="1:7" s="3" customFormat="1" x14ac:dyDescent="0.35">
      <c r="A10" s="3" t="s">
        <v>51</v>
      </c>
      <c r="C10" s="2"/>
      <c r="E10" s="2">
        <f>SUM(E7:E9)</f>
        <v>453703.70370370371</v>
      </c>
    </row>
    <row r="12" spans="1:7" x14ac:dyDescent="0.35">
      <c r="A12" t="s">
        <v>52</v>
      </c>
    </row>
    <row r="13" spans="1:7" x14ac:dyDescent="0.35">
      <c r="A13" t="s">
        <v>53</v>
      </c>
      <c r="C13" s="1">
        <v>850000</v>
      </c>
      <c r="D13" s="6">
        <v>0.08</v>
      </c>
      <c r="E13" s="1">
        <f>C13*D13</f>
        <v>68000</v>
      </c>
    </row>
    <row r="14" spans="1:7" x14ac:dyDescent="0.35">
      <c r="A14" t="s">
        <v>54</v>
      </c>
      <c r="C14" s="1">
        <v>3400000</v>
      </c>
      <c r="D14" s="6">
        <v>0.08</v>
      </c>
      <c r="E14" s="1">
        <f>C14*D14</f>
        <v>272000</v>
      </c>
    </row>
    <row r="16" spans="1:7" s="3" customFormat="1" x14ac:dyDescent="0.35">
      <c r="A16" s="3" t="s">
        <v>55</v>
      </c>
      <c r="C16" s="2"/>
      <c r="E16" s="2">
        <f>SUM(E13:E15)</f>
        <v>340000</v>
      </c>
    </row>
    <row r="18" spans="1:5" s="3" customFormat="1" ht="18.75" thickBot="1" x14ac:dyDescent="0.4">
      <c r="A18" s="3" t="s">
        <v>56</v>
      </c>
      <c r="C18" s="2"/>
      <c r="E18" s="4">
        <f>E10-E16</f>
        <v>113703.70370370371</v>
      </c>
    </row>
    <row r="19" spans="1:5" ht="18.75" thickTop="1" x14ac:dyDescent="0.3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XFD1048576"/>
    </sheetView>
  </sheetViews>
  <sheetFormatPr defaultRowHeight="18" x14ac:dyDescent="0.35"/>
  <cols>
    <col min="1" max="1" width="34.875" customWidth="1"/>
    <col min="2" max="2" width="17.875" style="1" customWidth="1"/>
    <col min="4" max="4" width="17.25" style="1" customWidth="1"/>
  </cols>
  <sheetData>
    <row r="1" spans="1:4" x14ac:dyDescent="0.35">
      <c r="A1" t="s">
        <v>57</v>
      </c>
    </row>
    <row r="2" spans="1:4" x14ac:dyDescent="0.35">
      <c r="A2" t="s">
        <v>58</v>
      </c>
    </row>
    <row r="4" spans="1:4" x14ac:dyDescent="0.35">
      <c r="A4" t="s">
        <v>45</v>
      </c>
      <c r="B4" s="1" t="s">
        <v>47</v>
      </c>
      <c r="C4" t="s">
        <v>48</v>
      </c>
      <c r="D4" s="1" t="s">
        <v>49</v>
      </c>
    </row>
    <row r="5" spans="1:4" x14ac:dyDescent="0.35">
      <c r="A5" t="s">
        <v>59</v>
      </c>
      <c r="B5" s="1">
        <v>3280000</v>
      </c>
      <c r="C5" s="6">
        <v>0.08</v>
      </c>
      <c r="D5" s="1">
        <f>B5*C5</f>
        <v>262400</v>
      </c>
    </row>
    <row r="6" spans="1:4" x14ac:dyDescent="0.35">
      <c r="A6" t="s">
        <v>60</v>
      </c>
      <c r="B6" s="1">
        <v>1430000</v>
      </c>
      <c r="D6" s="1" t="s">
        <v>61</v>
      </c>
    </row>
    <row r="7" spans="1:4" x14ac:dyDescent="0.35">
      <c r="A7" t="s">
        <v>62</v>
      </c>
      <c r="B7" s="1">
        <v>3625000</v>
      </c>
      <c r="C7" s="6">
        <v>0.08</v>
      </c>
      <c r="D7" s="1">
        <f>B7*C7</f>
        <v>290000</v>
      </c>
    </row>
    <row r="9" spans="1:4" s="3" customFormat="1" x14ac:dyDescent="0.35">
      <c r="A9" s="3" t="s">
        <v>63</v>
      </c>
      <c r="B9" s="2"/>
      <c r="D9" s="2">
        <f>SUM(D5:D8)</f>
        <v>552400</v>
      </c>
    </row>
    <row r="11" spans="1:4" x14ac:dyDescent="0.35">
      <c r="A11" t="s">
        <v>52</v>
      </c>
    </row>
    <row r="12" spans="1:4" x14ac:dyDescent="0.35">
      <c r="A12" t="s">
        <v>64</v>
      </c>
      <c r="B12" s="1">
        <v>248000</v>
      </c>
    </row>
    <row r="13" spans="1:4" x14ac:dyDescent="0.35">
      <c r="A13" t="s">
        <v>65</v>
      </c>
      <c r="B13" s="1">
        <v>137000</v>
      </c>
    </row>
    <row r="14" spans="1:4" x14ac:dyDescent="0.35">
      <c r="A14" t="s">
        <v>66</v>
      </c>
    </row>
    <row r="15" spans="1:4" x14ac:dyDescent="0.35">
      <c r="A15" t="s">
        <v>67</v>
      </c>
    </row>
    <row r="17" spans="1:4" x14ac:dyDescent="0.35">
      <c r="A17" t="s">
        <v>68</v>
      </c>
      <c r="D17" s="1">
        <f>-SUM(B11:B14)</f>
        <v>-385000</v>
      </c>
    </row>
    <row r="19" spans="1:4" s="3" customFormat="1" ht="18.75" thickBot="1" x14ac:dyDescent="0.4">
      <c r="A19" s="3" t="s">
        <v>69</v>
      </c>
      <c r="B19" s="2"/>
      <c r="D19" s="4">
        <f>SUM(D9:D18)</f>
        <v>167400</v>
      </c>
    </row>
    <row r="20" spans="1:4" ht="18.75" thickTop="1" x14ac:dyDescent="0.3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7" ma:contentTypeDescription="Create a new document." ma:contentTypeScope="" ma:versionID="970393cb6b53b3dfdf150e5dfc2cfac1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51d5012c362384dfc7258b04016305e4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344843-642A-4D54-B1F1-A6B4CF65CEB6}">
  <ds:schemaRefs>
    <ds:schemaRef ds:uri="b7ad174b-ed6a-4dd6-8157-44fc4a505f1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91FAD1-C1EE-4EB6-90A7-F38932EA2D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9999DA-2755-47C9-9750-A4A4D4A69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Dinusha Rajapakse</dc:creator>
  <cp:lastModifiedBy>System Division</cp:lastModifiedBy>
  <dcterms:created xsi:type="dcterms:W3CDTF">2022-04-30T08:30:25Z</dcterms:created>
  <dcterms:modified xsi:type="dcterms:W3CDTF">2022-05-05T06:32:14Z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