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Tutes\Professional\New 2021\CA\Hybrid\CL\AAA\New folder\"/>
    </mc:Choice>
  </mc:AlternateContent>
  <bookViews>
    <workbookView xWindow="-105" yWindow="-105" windowWidth="19425" windowHeight="10425" tabRatio="882"/>
  </bookViews>
  <sheets>
    <sheet name="Type of assu" sheetId="45" r:id="rId1"/>
    <sheet name="Ass Eng" sheetId="15" r:id="rId2"/>
    <sheet name="Ass Eng1" sheetId="14" r:id="rId3"/>
    <sheet name="Agency Theory" sheetId="1" r:id="rId4"/>
    <sheet name="Risk Management" sheetId="2" r:id="rId5"/>
    <sheet name="Sheet1" sheetId="3" r:id="rId6"/>
    <sheet name="Sheet2" sheetId="4" r:id="rId7"/>
    <sheet name="Internal control" sheetId="5" r:id="rId8"/>
    <sheet name="GC &amp; AP" sheetId="39" r:id="rId9"/>
    <sheet name="Sheet3" sheetId="6" r:id="rId10"/>
    <sheet name="Purchasing process" sheetId="7" r:id="rId11"/>
    <sheet name="CMP" sheetId="9" r:id="rId12"/>
    <sheet name="Payroll" sheetId="11" r:id="rId13"/>
    <sheet name="PPE" sheetId="12" r:id="rId14"/>
    <sheet name="CAPEX" sheetId="13" r:id="rId15"/>
    <sheet name="SLAuS 210" sheetId="34" r:id="rId16"/>
    <sheet name="FS Assertions" sheetId="17" r:id="rId17"/>
    <sheet name="GPA" sheetId="16" r:id="rId18"/>
    <sheet name="Audit risk" sheetId="27" r:id="rId19"/>
    <sheet name="Sheet4" sheetId="47" r:id="rId20"/>
    <sheet name="SLAUS300" sheetId="21" r:id="rId21"/>
    <sheet name="SLAUS240" sheetId="22" r:id="rId22"/>
    <sheet name="SLAUS330" sheetId="20" r:id="rId23"/>
    <sheet name="SLAUS315" sheetId="19" r:id="rId24"/>
    <sheet name="Audit Procedures" sheetId="18" r:id="rId25"/>
    <sheet name="LAuS 320" sheetId="25" r:id="rId26"/>
    <sheet name="SLAuS 200" sheetId="43" r:id="rId27"/>
    <sheet name="SLAuS 450" sheetId="44" r:id="rId28"/>
    <sheet name="SLAUS500" sheetId="23" r:id="rId29"/>
    <sheet name="SLAuS 505" sheetId="35" r:id="rId30"/>
    <sheet name="SLAuS 580" sheetId="24" r:id="rId31"/>
    <sheet name="SLAus570" sheetId="28" r:id="rId32"/>
    <sheet name="SLAuS560" sheetId="29" r:id="rId33"/>
    <sheet name="SLAUS550" sheetId="38" r:id="rId34"/>
    <sheet name="SLAUS 230" sheetId="42" r:id="rId35"/>
    <sheet name="Pass paper" sheetId="26" r:id="rId36"/>
    <sheet name="SLAUS 530" sheetId="30" r:id="rId37"/>
    <sheet name="Audit reporting" sheetId="31" r:id="rId38"/>
    <sheet name="SLAuS 260" sheetId="40" r:id="rId39"/>
    <sheet name="SLAuS 265" sheetId="41" r:id="rId40"/>
    <sheet name="COE" sheetId="32" r:id="rId41"/>
    <sheet name="Audit Quality" sheetId="33" r:id="rId42"/>
    <sheet name="CG" sheetId="36" r:id="rId43"/>
    <sheet name="Sheet6" sheetId="37" r:id="rId44"/>
    <sheet name="AP" sheetId="46" r:id="rId4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12" l="1"/>
  <c r="D36" i="12"/>
  <c r="E36" i="12"/>
  <c r="F36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11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Q10" i="12"/>
  <c r="F18" i="25" l="1"/>
  <c r="S11" i="30"/>
  <c r="S10" i="30"/>
  <c r="W4" i="25"/>
  <c r="W2" i="25"/>
  <c r="L23" i="36"/>
  <c r="Q40" i="11"/>
  <c r="P40" i="11"/>
  <c r="P12" i="11"/>
  <c r="U29" i="39" l="1"/>
  <c r="Z28" i="31" l="1"/>
  <c r="L21" i="25" l="1"/>
  <c r="E18" i="25"/>
  <c r="G18" i="30" l="1"/>
  <c r="AI12" i="28" l="1"/>
  <c r="AB6" i="28"/>
  <c r="AF8" i="28"/>
  <c r="AF13" i="28"/>
  <c r="AA16" i="28"/>
  <c r="X11" i="23" l="1"/>
  <c r="C10" i="30" l="1"/>
  <c r="O21" i="27"/>
  <c r="I5" i="12"/>
  <c r="I4" i="12"/>
  <c r="P52" i="11"/>
  <c r="O52" i="11"/>
  <c r="P33" i="11"/>
  <c r="O33" i="11"/>
  <c r="P32" i="11"/>
  <c r="O32" i="11"/>
  <c r="P31" i="11"/>
  <c r="O31" i="11"/>
  <c r="C53" i="9"/>
  <c r="C52" i="9"/>
  <c r="B52" i="9"/>
  <c r="L17" i="3"/>
</calcChain>
</file>

<file path=xl/sharedStrings.xml><?xml version="1.0" encoding="utf-8"?>
<sst xmlns="http://schemas.openxmlformats.org/spreadsheetml/2006/main" count="2526" uniqueCount="2031">
  <si>
    <t>Level of Assurance</t>
  </si>
  <si>
    <t xml:space="preserve">1. Reasonable  assurance </t>
  </si>
  <si>
    <t xml:space="preserve">2. Limited assurance </t>
  </si>
  <si>
    <t>i</t>
  </si>
  <si>
    <t>Positive form of expression</t>
  </si>
  <si>
    <t>Negetive form of expression</t>
  </si>
  <si>
    <t>Ex:-</t>
  </si>
  <si>
    <t>ii</t>
  </si>
  <si>
    <t>Higher level assurance</t>
  </si>
  <si>
    <t>Lower level assurance</t>
  </si>
  <si>
    <t>JMC</t>
  </si>
  <si>
    <t>iii</t>
  </si>
  <si>
    <t>SAAE</t>
  </si>
  <si>
    <t xml:space="preserve">SAAE - lower </t>
  </si>
  <si>
    <t>2mn fraud 
Sales</t>
  </si>
  <si>
    <t>iv</t>
  </si>
  <si>
    <t>More time/more cost/More staff</t>
  </si>
  <si>
    <t>Less time/less cost/less staff</t>
  </si>
  <si>
    <t>Opinion - F/Ss are not true &amp; Fairview</t>
  </si>
  <si>
    <t>Hint</t>
  </si>
  <si>
    <t>Good/bad</t>
  </si>
  <si>
    <t>to say bad I didn't come across anything</t>
  </si>
  <si>
    <t>Finacial statements are not true &amp; fair view</t>
  </si>
  <si>
    <t>Nothing has come to our attention which causes as to believe that FSs do not gives True &amp; Fairview</t>
  </si>
  <si>
    <t>Finacial statements are true &amp; fair view</t>
  </si>
  <si>
    <t>Ex</t>
  </si>
  <si>
    <t>Audit of financial statement</t>
  </si>
  <si>
    <t>Review of Financial statement</t>
  </si>
  <si>
    <t>Kills - Inventory</t>
  </si>
  <si>
    <t>31/3/2021</t>
  </si>
  <si>
    <t>Physical inventory count</t>
  </si>
  <si>
    <t>X</t>
  </si>
  <si>
    <t>Fraud</t>
  </si>
  <si>
    <t>Audit</t>
  </si>
  <si>
    <t>Check inventory dispatched notes &amp; receiving notes</t>
  </si>
  <si>
    <t>Do</t>
  </si>
  <si>
    <t>Check inventory valuation (Cost Vs NRV)</t>
  </si>
  <si>
    <t>Identify slow moving &amp; non moving inventries</t>
  </si>
  <si>
    <t>Check inventory aging reports</t>
  </si>
  <si>
    <t>Not an Absolute assurance (100%)</t>
  </si>
  <si>
    <t>Ex: KPI</t>
  </si>
  <si>
    <t>100 Mn sales</t>
  </si>
  <si>
    <t>less than 2% labor turnover</t>
  </si>
  <si>
    <t>Scope of the Assurance engagement</t>
  </si>
  <si>
    <t>Withing scope</t>
  </si>
  <si>
    <t>Out of scope</t>
  </si>
  <si>
    <t xml:space="preserve">AUP - Agreed Up on Procedure </t>
  </si>
  <si>
    <t>1. Related services -  Compilations of financial or AUP</t>
  </si>
  <si>
    <t>Those will not meet the definition of assurance engagement</t>
  </si>
  <si>
    <t>Agreed to perform some procedures over element of F/Ss</t>
  </si>
  <si>
    <t>Evaluating ICF</t>
  </si>
  <si>
    <t>2.Tax &amp; legal consultancy service</t>
  </si>
  <si>
    <t>Audit IT system</t>
  </si>
  <si>
    <t>3.Preparation of tax returns</t>
  </si>
  <si>
    <t>Special purpose financial statement audit</t>
  </si>
  <si>
    <t>Sustainability</t>
  </si>
  <si>
    <t>Elements</t>
  </si>
  <si>
    <t>General purpose Audit of financial statement</t>
  </si>
  <si>
    <t>Statement of related party transactions</t>
  </si>
  <si>
    <t>3 party relationship </t>
  </si>
  <si>
    <t>Auditor/SH/MGT</t>
  </si>
  <si>
    <t>Auditor/SH/Mgt</t>
  </si>
  <si>
    <t>Audiotr/Regulator/Mgt of Zonto Lanka</t>
  </si>
  <si>
    <t>Auditor/TG/Mgt TSL</t>
  </si>
  <si>
    <t>Subject matter </t>
  </si>
  <si>
    <t>Financial Statement</t>
  </si>
  <si>
    <t>Internal controls</t>
  </si>
  <si>
    <t>IT system</t>
  </si>
  <si>
    <t>Special purpose Financial statement</t>
  </si>
  <si>
    <t>Statement of related party transactions for 6 months ended 30th June 2018</t>
  </si>
  <si>
    <t>Criteria;</t>
  </si>
  <si>
    <t>LKAS/SLFRS</t>
  </si>
  <si>
    <t>COSO</t>
  </si>
  <si>
    <t>COBIT</t>
  </si>
  <si>
    <t>LKAS/SLFRS/Bankers terms</t>
  </si>
  <si>
    <t>GRI</t>
  </si>
  <si>
    <t>LKAS 24,</t>
  </si>
  <si>
    <t>Outcome</t>
  </si>
  <si>
    <t xml:space="preserve">outcome of the evaluation or measurement </t>
  </si>
  <si>
    <t>Written report with an opinion</t>
  </si>
  <si>
    <t>Opinion</t>
  </si>
  <si>
    <t>expresses a conclusion - Opinion</t>
  </si>
  <si>
    <t>Engagement Acceptance</t>
  </si>
  <si>
    <t>a.</t>
  </si>
  <si>
    <t xml:space="preserve">Should be able to comply with relevant ethical requirement </t>
  </si>
  <si>
    <t>- Intergrity</t>
  </si>
  <si>
    <t>Honest/Straightforward</t>
  </si>
  <si>
    <t>- Objectivity</t>
  </si>
  <si>
    <t>Independent / No bias</t>
  </si>
  <si>
    <t>- PC &amp; DC</t>
  </si>
  <si>
    <t>Knowledge/ skill / experience</t>
  </si>
  <si>
    <t xml:space="preserve">- Confidentiality </t>
  </si>
  <si>
    <t>Inf should not disclose</t>
  </si>
  <si>
    <t>- Professional behavior</t>
  </si>
  <si>
    <t>Should not bring discredit to profession</t>
  </si>
  <si>
    <t>b.</t>
  </si>
  <si>
    <t>The engagement exhibits all of the following characteristics</t>
  </si>
  <si>
    <r>
      <t xml:space="preserve">SM - </t>
    </r>
    <r>
      <rPr>
        <sz val="11"/>
        <color rgb="FFFF0000"/>
        <rFont val="Calibri"/>
        <family val="2"/>
        <scheme val="minor"/>
      </rPr>
      <t>Appropriate</t>
    </r>
  </si>
  <si>
    <t>Identifiable/evidence should be Collectable.</t>
  </si>
  <si>
    <r>
      <t xml:space="preserve">C - </t>
    </r>
    <r>
      <rPr>
        <sz val="11"/>
        <color rgb="FFFF0000"/>
        <rFont val="Calibri"/>
        <family val="2"/>
        <scheme val="minor"/>
      </rPr>
      <t>Suitable</t>
    </r>
  </si>
  <si>
    <t>Relevance/Completeness/Reliability/Neutrality/Understandability</t>
  </si>
  <si>
    <r>
      <t xml:space="preserve">Audit evidence - </t>
    </r>
    <r>
      <rPr>
        <sz val="11"/>
        <color rgb="FFFF0000"/>
        <rFont val="Calibri"/>
        <family val="2"/>
        <scheme val="minor"/>
      </rPr>
      <t>Sufficient &amp; Appropriate</t>
    </r>
  </si>
  <si>
    <t>Quantitative &amp; Qualitative</t>
  </si>
  <si>
    <r>
      <t xml:space="preserve">Opinion - </t>
    </r>
    <r>
      <rPr>
        <sz val="11"/>
        <color rgb="FFFF0000"/>
        <rFont val="Calibri"/>
        <family val="2"/>
        <scheme val="minor"/>
      </rPr>
      <t>Written report with an Opinion</t>
    </r>
  </si>
  <si>
    <t xml:space="preserve">Foundation </t>
  </si>
  <si>
    <r>
      <t>intended users</t>
    </r>
    <r>
      <rPr>
        <sz val="11"/>
        <color rgb="FFC00000"/>
        <rFont val="Calibri"/>
        <family val="2"/>
        <scheme val="minor"/>
      </rPr>
      <t xml:space="preserve"> </t>
    </r>
  </si>
  <si>
    <t>Financial Acounting</t>
  </si>
  <si>
    <t>Conecptual freamwork</t>
  </si>
  <si>
    <t>F/S</t>
  </si>
  <si>
    <t xml:space="preserve">enhance the degree of confidence </t>
  </si>
  <si>
    <t>S/H</t>
  </si>
  <si>
    <t>MGT</t>
  </si>
  <si>
    <r>
      <t>responsible party</t>
    </r>
    <r>
      <rPr>
        <sz val="11"/>
        <color rgb="FFC00000"/>
        <rFont val="Calibri"/>
        <family val="2"/>
        <scheme val="minor"/>
      </rPr>
      <t xml:space="preserve"> </t>
    </r>
  </si>
  <si>
    <t>Auditing</t>
  </si>
  <si>
    <t xml:space="preserve">Assurance Engagement </t>
  </si>
  <si>
    <t>SLAuS</t>
  </si>
  <si>
    <t>Profit</t>
  </si>
  <si>
    <t>Mismatch</t>
  </si>
  <si>
    <t>Salary/Bonus</t>
  </si>
  <si>
    <t>Assurance</t>
  </si>
  <si>
    <t>Agnancy theory/Conflict</t>
  </si>
  <si>
    <t>Invested</t>
  </si>
  <si>
    <t>Manage the business - 50Mn</t>
  </si>
  <si>
    <t>50Mn</t>
  </si>
  <si>
    <t>Accountable to S/H</t>
  </si>
  <si>
    <t>3rd party</t>
  </si>
  <si>
    <t>- Performance</t>
  </si>
  <si>
    <t>P/L</t>
  </si>
  <si>
    <t xml:space="preserve">subject matter </t>
  </si>
  <si>
    <t>Vs</t>
  </si>
  <si>
    <t>criteria - LKAS/SLFRS</t>
  </si>
  <si>
    <t>Auditor</t>
  </si>
  <si>
    <t>- Financial position</t>
  </si>
  <si>
    <t>B/S</t>
  </si>
  <si>
    <t>F/Ss</t>
  </si>
  <si>
    <r>
      <t xml:space="preserve"> </t>
    </r>
    <r>
      <rPr>
        <b/>
        <u/>
        <sz val="11"/>
        <color rgb="FFC00000"/>
        <rFont val="Calibri"/>
        <family val="2"/>
        <scheme val="minor"/>
      </rPr>
      <t>practitioner</t>
    </r>
    <r>
      <rPr>
        <sz val="11"/>
        <color rgb="FFC00000"/>
        <rFont val="Calibri"/>
        <family val="2"/>
        <scheme val="minor"/>
      </rPr>
      <t xml:space="preserve"> </t>
    </r>
  </si>
  <si>
    <t>CFS</t>
  </si>
  <si>
    <t>CIE</t>
  </si>
  <si>
    <t>LKAS 16-</t>
  </si>
  <si>
    <t>All assets are not depreciated</t>
  </si>
  <si>
    <t>F/S are not true &amp; Fairview</t>
  </si>
  <si>
    <t>Notes</t>
  </si>
  <si>
    <t>LKAS</t>
  </si>
  <si>
    <t>No non compliance</t>
  </si>
  <si>
    <t>F/S are True &amp; Fairview</t>
  </si>
  <si>
    <t>1.Financial statement audit</t>
  </si>
  <si>
    <t>2.Preparation of Finacial statement</t>
  </si>
  <si>
    <r>
      <t>FIVE</t>
    </r>
    <r>
      <rPr>
        <sz val="11"/>
        <color rgb="FF000000"/>
        <rFont val="Calibri"/>
        <family val="2"/>
        <scheme val="minor"/>
      </rPr>
      <t> </t>
    </r>
    <r>
      <rPr>
        <b/>
        <sz val="11"/>
        <color rgb="FF000000"/>
        <rFont val="Calibri"/>
        <family val="2"/>
        <scheme val="minor"/>
      </rPr>
      <t>essentials or elements </t>
    </r>
  </si>
  <si>
    <r>
      <t>3 party relationship</t>
    </r>
    <r>
      <rPr>
        <sz val="11"/>
        <color rgb="FF000000"/>
        <rFont val="Calibri"/>
        <family val="2"/>
        <scheme val="minor"/>
      </rPr>
      <t> </t>
    </r>
  </si>
  <si>
    <t>Auditor/SH</t>
  </si>
  <si>
    <t>What is going to evaluate or measure ?</t>
  </si>
  <si>
    <t>Financial statement</t>
  </si>
  <si>
    <t>????</t>
  </si>
  <si>
    <t xml:space="preserve">Evalute or Mesure based on what ? </t>
  </si>
  <si>
    <r>
      <t>Criteria</t>
    </r>
    <r>
      <rPr>
        <sz val="11"/>
        <color rgb="FF000000"/>
        <rFont val="Calibri"/>
        <family val="2"/>
        <scheme val="minor"/>
      </rPr>
      <t>;</t>
    </r>
  </si>
  <si>
    <t xml:space="preserve">No gatering process </t>
  </si>
  <si>
    <t>No opinion</t>
  </si>
  <si>
    <t>Agency Theory</t>
  </si>
  <si>
    <t xml:space="preserve">Owners </t>
  </si>
  <si>
    <t>Managers</t>
  </si>
  <si>
    <t>Invested money</t>
  </si>
  <si>
    <t>Shareholders</t>
  </si>
  <si>
    <t>Management/BOD</t>
  </si>
  <si>
    <t>Not invested</t>
  </si>
  <si>
    <t>No involvement to business</t>
  </si>
  <si>
    <t>Involve to run the business</t>
  </si>
  <si>
    <t>Divident</t>
  </si>
  <si>
    <t>Salary</t>
  </si>
  <si>
    <t>Agency Conflict</t>
  </si>
  <si>
    <t>Salary/bonus</t>
  </si>
  <si>
    <t>100mn Profit</t>
  </si>
  <si>
    <t>10% salary increment/5 times bonus</t>
  </si>
  <si>
    <t>Actual 99Mn</t>
  </si>
  <si>
    <t>Manipulate to 101Mn</t>
  </si>
  <si>
    <t>2nd</t>
  </si>
  <si>
    <t>Risk</t>
  </si>
  <si>
    <t>1st</t>
  </si>
  <si>
    <t>Definition</t>
  </si>
  <si>
    <t xml:space="preserve">Actuals </t>
  </si>
  <si>
    <t>Will (Future)</t>
  </si>
  <si>
    <t>Expectations</t>
  </si>
  <si>
    <t>Was (Past)</t>
  </si>
  <si>
    <t>uncertainty</t>
  </si>
  <si>
    <t>(uncertainty)</t>
  </si>
  <si>
    <t>Failed</t>
  </si>
  <si>
    <t>Future</t>
  </si>
  <si>
    <t>Pass AAT Final</t>
  </si>
  <si>
    <t>Today</t>
  </si>
  <si>
    <t>Unexpecting</t>
  </si>
  <si>
    <t>Profit 99Mn</t>
  </si>
  <si>
    <t>Profit 100Mn</t>
  </si>
  <si>
    <t>Possibility of some bad things</t>
  </si>
  <si>
    <t>Raining</t>
  </si>
  <si>
    <t>Not Raining</t>
  </si>
  <si>
    <t>Can be avoided with proper management</t>
  </si>
  <si>
    <t>Type of risk</t>
  </si>
  <si>
    <t>2020/21 FY</t>
  </si>
  <si>
    <t xml:space="preserve">Budgted </t>
  </si>
  <si>
    <t>100Mn</t>
  </si>
  <si>
    <t>Actual</t>
  </si>
  <si>
    <t>99Mn</t>
  </si>
  <si>
    <t>Diff</t>
  </si>
  <si>
    <t>1Mn</t>
  </si>
  <si>
    <t>Covid 19</t>
  </si>
  <si>
    <t>Decrease demand</t>
  </si>
  <si>
    <t>Poor Management</t>
  </si>
  <si>
    <t>Competion</t>
  </si>
  <si>
    <t>Risk management freamwork</t>
  </si>
  <si>
    <t>1.Risk assessment</t>
  </si>
  <si>
    <t>2.Risk response</t>
  </si>
  <si>
    <t xml:space="preserve">3.Monitoring &amp; review </t>
  </si>
  <si>
    <t>Risk Mgt techqniue - TARA</t>
  </si>
  <si>
    <t>Risk identify</t>
  </si>
  <si>
    <t>Analyze</t>
  </si>
  <si>
    <t>Evaluate</t>
  </si>
  <si>
    <t>T - Ransfer</t>
  </si>
  <si>
    <t>Insurance</t>
  </si>
  <si>
    <t>A - voidance</t>
  </si>
  <si>
    <t>A</t>
  </si>
  <si>
    <t>B</t>
  </si>
  <si>
    <t>C</t>
  </si>
  <si>
    <t>Record in risk register</t>
  </si>
  <si>
    <t>01. Impact</t>
  </si>
  <si>
    <t>01 High</t>
  </si>
  <si>
    <t>Closedown loss makking business</t>
  </si>
  <si>
    <t>5 yer Avg - Profit</t>
  </si>
  <si>
    <t>5Mn</t>
  </si>
  <si>
    <t>3Mn</t>
  </si>
  <si>
    <t>(2Mn)</t>
  </si>
  <si>
    <t>1000+</t>
  </si>
  <si>
    <t>02. Sensitivity</t>
  </si>
  <si>
    <t>02 Medium</t>
  </si>
  <si>
    <t xml:space="preserve">Risk register </t>
  </si>
  <si>
    <t>- Probability</t>
  </si>
  <si>
    <t>03 low</t>
  </si>
  <si>
    <t>R-eduction</t>
  </si>
  <si>
    <t>High risk</t>
  </si>
  <si>
    <t>Divesification</t>
  </si>
  <si>
    <t xml:space="preserve">Risk sharing </t>
  </si>
  <si>
    <t>BCP/DRP</t>
  </si>
  <si>
    <t>Risk #</t>
  </si>
  <si>
    <t xml:space="preserve"> - Liklihood</t>
  </si>
  <si>
    <t>A-cceptance</t>
  </si>
  <si>
    <t>Low</t>
  </si>
  <si>
    <t>Risk Grid/Metrix</t>
  </si>
  <si>
    <t>A/L</t>
  </si>
  <si>
    <t>AAT Final</t>
  </si>
  <si>
    <t>Change in sylubus</t>
  </si>
  <si>
    <t>L</t>
  </si>
  <si>
    <t>M</t>
  </si>
  <si>
    <t>H</t>
  </si>
  <si>
    <t>low risk</t>
  </si>
  <si>
    <t>Saman</t>
  </si>
  <si>
    <t>A3 - Island 1st</t>
  </si>
  <si>
    <t>Accept</t>
  </si>
  <si>
    <t>Qulity of lectures</t>
  </si>
  <si>
    <t>9,8</t>
  </si>
  <si>
    <t>1,3,4,5</t>
  </si>
  <si>
    <t>Kamal</t>
  </si>
  <si>
    <t>S3</t>
  </si>
  <si>
    <t>Reduce</t>
  </si>
  <si>
    <t>Government policies</t>
  </si>
  <si>
    <t>10,16</t>
  </si>
  <si>
    <t>Imapact</t>
  </si>
  <si>
    <t>Manufacture T-shirts</t>
  </si>
  <si>
    <t>Good products</t>
  </si>
  <si>
    <t>Risk tolerance</t>
  </si>
  <si>
    <t>Resudual risk</t>
  </si>
  <si>
    <t>Access to online classes</t>
  </si>
  <si>
    <t>Expert</t>
  </si>
  <si>
    <t>MAS</t>
  </si>
  <si>
    <t>0%-1%</t>
  </si>
  <si>
    <t>less than 1%</t>
  </si>
  <si>
    <t>Low number of students</t>
  </si>
  <si>
    <t>12,15</t>
  </si>
  <si>
    <t>New company</t>
  </si>
  <si>
    <t>More than 1%</t>
  </si>
  <si>
    <t>Can't accept</t>
  </si>
  <si>
    <t>Tsunami</t>
  </si>
  <si>
    <t>5,7</t>
  </si>
  <si>
    <t>Sensitivity</t>
  </si>
  <si>
    <t>Jv's</t>
  </si>
  <si>
    <t>Making losses</t>
  </si>
  <si>
    <t>Why</t>
  </si>
  <si>
    <t>To reduce risk</t>
  </si>
  <si>
    <t>What</t>
  </si>
  <si>
    <t xml:space="preserve">Process </t>
  </si>
  <si>
    <t>Who</t>
  </si>
  <si>
    <t>BOD/Mgt</t>
  </si>
  <si>
    <r>
      <t xml:space="preserve">what responsibility - desing IC to provide </t>
    </r>
    <r>
      <rPr>
        <u/>
        <sz val="11"/>
        <color theme="1"/>
        <rFont val="Calibri"/>
        <family val="2"/>
        <scheme val="minor"/>
      </rPr>
      <t>reasonable assurance</t>
    </r>
    <r>
      <rPr>
        <sz val="11"/>
        <color theme="1"/>
        <rFont val="Calibri"/>
        <family val="2"/>
        <scheme val="minor"/>
      </rPr>
      <t xml:space="preserve"> </t>
    </r>
  </si>
  <si>
    <t>regarding the achievement of objectives</t>
  </si>
  <si>
    <t>effectiveness &amp; efficiency of operations</t>
  </si>
  <si>
    <t>Reliability of financial reporting</t>
  </si>
  <si>
    <t>compliance with applicable laws &amp; regulations</t>
  </si>
  <si>
    <t>Opreational risk</t>
  </si>
  <si>
    <t>Finacial risk</t>
  </si>
  <si>
    <t>Complinace risk</t>
  </si>
  <si>
    <t>Business processes</t>
  </si>
  <si>
    <t>Control -based on objectives</t>
  </si>
  <si>
    <t>Opreational Control</t>
  </si>
  <si>
    <t>Finacial controls</t>
  </si>
  <si>
    <t>Complinace controls</t>
  </si>
  <si>
    <t>Suplier selction</t>
  </si>
  <si>
    <t>3WM</t>
  </si>
  <si>
    <t>Filing EPF/ETFreturn</t>
  </si>
  <si>
    <t>PR/PO/GRN</t>
  </si>
  <si>
    <t>Bank recs</t>
  </si>
  <si>
    <t>Income tax</t>
  </si>
  <si>
    <t>Inventory physical verification</t>
  </si>
  <si>
    <t>Payment approval</t>
  </si>
  <si>
    <t>Trail balance</t>
  </si>
  <si>
    <t>COSO internal control framework</t>
  </si>
  <si>
    <t>5. Monitoring &amp; review</t>
  </si>
  <si>
    <t>Components of Internal Controls System</t>
  </si>
  <si>
    <t>Monitor entire element of framework on a regular basis</t>
  </si>
  <si>
    <t>1.Control Environment</t>
  </si>
  <si>
    <t>2.Risk Assessment</t>
  </si>
  <si>
    <t>3.Control Activities</t>
  </si>
  <si>
    <t>4.Information &amp; communication</t>
  </si>
  <si>
    <t>-Culture of the organization</t>
  </si>
  <si>
    <t>S</t>
  </si>
  <si>
    <t>Segregation of duties</t>
  </si>
  <si>
    <t>Duties should be separated between two or more people</t>
  </si>
  <si>
    <t>-Attitude to risk (Rask averse &amp; seekers)</t>
  </si>
  <si>
    <t>P</t>
  </si>
  <si>
    <t>Physical</t>
  </si>
  <si>
    <t>Security guard, CCTV, door loacks</t>
  </si>
  <si>
    <t>Top to bottom</t>
  </si>
  <si>
    <t>Importance &amp; benefit of risk management</t>
  </si>
  <si>
    <t> Create environment that fosters internal controls</t>
  </si>
  <si>
    <t>Authorisation and approval</t>
  </si>
  <si>
    <t>All payments should be approved</t>
  </si>
  <si>
    <t>Bottom to up</t>
  </si>
  <si>
    <t>Risk to management</t>
  </si>
  <si>
    <t> Expect Ethical Behavior</t>
  </si>
  <si>
    <t>Management</t>
  </si>
  <si>
    <t xml:space="preserve">Managers provide control through analysis and review of performance.
</t>
  </si>
  <si>
    <t>Across the functions</t>
  </si>
  <si>
    <t>Between department</t>
  </si>
  <si>
    <t> Hire qualified staff</t>
  </si>
  <si>
    <t>Supervision</t>
  </si>
  <si>
    <t xml:space="preserve">Supervision of day-to-day activities by employees in a work group
</t>
  </si>
  <si>
    <t>External communication</t>
  </si>
  <si>
    <t>suppliers/customers/government</t>
  </si>
  <si>
    <t> Get to know your staff</t>
  </si>
  <si>
    <t>O</t>
  </si>
  <si>
    <t>Organisation</t>
  </si>
  <si>
    <t>Controls are provided by organisation structures, such as lines of reporting</t>
  </si>
  <si>
    <t> Clear assignment of responsibility/Job Description</t>
  </si>
  <si>
    <t>Arithmetical and accounting</t>
  </si>
  <si>
    <t>Ex:-Reconciliations and trial balances</t>
  </si>
  <si>
    <t> Supervision</t>
  </si>
  <si>
    <t>Personnel</t>
  </si>
  <si>
    <t>Attention should be given to selection, training and qualifications of personnel</t>
  </si>
  <si>
    <t> Clear Communication</t>
  </si>
  <si>
    <t>Rist Grid/Metrix</t>
  </si>
  <si>
    <t>Impact</t>
  </si>
  <si>
    <t>12,15,8</t>
  </si>
  <si>
    <r>
      <t xml:space="preserve">Control -based on </t>
    </r>
    <r>
      <rPr>
        <u/>
        <sz val="11"/>
        <color rgb="FF00B050"/>
        <rFont val="Calibri"/>
        <family val="2"/>
        <scheme val="minor"/>
      </rPr>
      <t>objectives</t>
    </r>
  </si>
  <si>
    <r>
      <t xml:space="preserve">Control -based on </t>
    </r>
    <r>
      <rPr>
        <u/>
        <sz val="11"/>
        <color rgb="FF00B050"/>
        <rFont val="Calibri"/>
        <family val="2"/>
        <scheme val="minor"/>
      </rPr>
      <t>purpose</t>
    </r>
  </si>
  <si>
    <t>Preventive controls</t>
  </si>
  <si>
    <t>Detective controls</t>
  </si>
  <si>
    <t>Corrective controls</t>
  </si>
  <si>
    <t>Designed to prevent operational errors</t>
  </si>
  <si>
    <t>designed to detect errors once they have</t>
  </si>
  <si>
    <r>
      <t xml:space="preserve">designed to </t>
    </r>
    <r>
      <rPr>
        <u/>
        <sz val="11"/>
        <color theme="1"/>
        <rFont val="Calibri"/>
        <family val="2"/>
        <scheme val="minor"/>
      </rPr>
      <t>minimise or negate</t>
    </r>
    <r>
      <rPr>
        <sz val="11"/>
        <color theme="1"/>
        <rFont val="Calibri"/>
        <family val="2"/>
        <scheme val="minor"/>
      </rPr>
      <t xml:space="preserve"> the effect</t>
    </r>
  </si>
  <si>
    <t>from happening in the first place</t>
  </si>
  <si>
    <t>happened.</t>
  </si>
  <si>
    <t>of errors or risk events</t>
  </si>
  <si>
    <t>- PW</t>
  </si>
  <si>
    <t>- Bank rec</t>
  </si>
  <si>
    <t>- back ups</t>
  </si>
  <si>
    <t>- GRN/3WM</t>
  </si>
  <si>
    <t>- Varinace analysis</t>
  </si>
  <si>
    <t>- Insurance</t>
  </si>
  <si>
    <t>- Budget Vs Actual</t>
  </si>
  <si>
    <t>Limitation of Internal controls</t>
  </si>
  <si>
    <t>Lack of communication.</t>
  </si>
  <si>
    <t>People mistakes.</t>
  </si>
  <si>
    <t>Management override of controls.</t>
  </si>
  <si>
    <t>Inaccurate information.</t>
  </si>
  <si>
    <t>Collusion.</t>
  </si>
  <si>
    <t>Complexity.</t>
  </si>
  <si>
    <t>Unresponsive to changing circumstances.</t>
  </si>
  <si>
    <t>IT General Control &amp; Application Control</t>
  </si>
  <si>
    <t>(AC &amp; GC)</t>
  </si>
  <si>
    <t>GC</t>
  </si>
  <si>
    <t>AC</t>
  </si>
  <si>
    <r>
      <t xml:space="preserve">These are policies and procedures that </t>
    </r>
    <r>
      <rPr>
        <sz val="11"/>
        <color rgb="FFFF0000"/>
        <rFont val="Calibri"/>
        <family val="2"/>
        <scheme val="minor"/>
      </rPr>
      <t>relate to many applications and support the effective functioning of application controls</t>
    </r>
  </si>
  <si>
    <r>
      <t xml:space="preserve">These are manual or automated procedures that typically </t>
    </r>
    <r>
      <rPr>
        <sz val="11"/>
        <color rgb="FFFF0000"/>
        <rFont val="Calibri"/>
        <family val="2"/>
        <scheme val="minor"/>
      </rPr>
      <t>operate at a business process level</t>
    </r>
    <r>
      <rPr>
        <sz val="11"/>
        <color theme="1"/>
        <rFont val="Calibri"/>
        <family val="2"/>
        <scheme val="minor"/>
      </rPr>
      <t xml:space="preserve"> and apply to the processing of transactions by </t>
    </r>
    <r>
      <rPr>
        <sz val="11"/>
        <color rgb="FFFF0000"/>
        <rFont val="Calibri"/>
        <family val="2"/>
        <scheme val="minor"/>
      </rPr>
      <t>individual applications</t>
    </r>
    <r>
      <rPr>
        <sz val="11"/>
        <color theme="1"/>
        <rFont val="Calibri"/>
        <family val="2"/>
        <scheme val="minor"/>
      </rPr>
      <t>.</t>
    </r>
  </si>
  <si>
    <t>Password for computers</t>
  </si>
  <si>
    <t>Example for application</t>
  </si>
  <si>
    <t>Keep in lockable area</t>
  </si>
  <si>
    <t>- Inventory management system</t>
  </si>
  <si>
    <t>CCTV</t>
  </si>
  <si>
    <t>- Payroll software</t>
  </si>
  <si>
    <t>Keep security guard</t>
  </si>
  <si>
    <t>- ERP - SAP/Quickbook</t>
  </si>
  <si>
    <t>Manu card/Operating manuals/Procedure manuals</t>
  </si>
  <si>
    <t>input/process/output</t>
  </si>
  <si>
    <t>Training and supervision</t>
  </si>
  <si>
    <t>Input controls</t>
  </si>
  <si>
    <t>Back up and physical protection of files</t>
  </si>
  <si>
    <t>Reasonableness check, eg net wage to gross wage</t>
  </si>
  <si>
    <t>Max salary of executive employee should be 100,000</t>
  </si>
  <si>
    <t>Gross salary</t>
  </si>
  <si>
    <t>10mn</t>
  </si>
  <si>
    <t>if salary more than 100,000 will not be processed</t>
  </si>
  <si>
    <t>Net salary</t>
  </si>
  <si>
    <t>11mn</t>
  </si>
  <si>
    <t>Existence check, eg that a supplier account exists</t>
  </si>
  <si>
    <t>Payment to supplier</t>
  </si>
  <si>
    <t xml:space="preserve">WEL20393 </t>
  </si>
  <si>
    <t>Purchase maker pen. Item should be exist in the system</t>
  </si>
  <si>
    <t>Without a supplier code it can't make a payment</t>
  </si>
  <si>
    <t>Character check, eg that there are no alphabetical characters in a sales invoice number field</t>
  </si>
  <si>
    <t>ABC electrical</t>
  </si>
  <si>
    <t>In.No</t>
  </si>
  <si>
    <t>ID number should have 12 characters</t>
  </si>
  <si>
    <r>
      <rPr>
        <sz val="11"/>
        <color rgb="FFFF0000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8654</t>
    </r>
  </si>
  <si>
    <t>Reject</t>
  </si>
  <si>
    <t>Range check, eg no employee’s weekly wage is more than $2,000</t>
  </si>
  <si>
    <t>10 employees</t>
  </si>
  <si>
    <t>5 dyas</t>
  </si>
  <si>
    <t>1750 per day salary</t>
  </si>
  <si>
    <t>Weekly salary</t>
  </si>
  <si>
    <t>Range 0-87,500</t>
  </si>
  <si>
    <t>Processing controls</t>
  </si>
  <si>
    <t>Process 1</t>
  </si>
  <si>
    <t>Process 2</t>
  </si>
  <si>
    <t>Process 3</t>
  </si>
  <si>
    <t>Input</t>
  </si>
  <si>
    <t>Wrong</t>
  </si>
  <si>
    <t>Out put</t>
  </si>
  <si>
    <t>Output controls</t>
  </si>
  <si>
    <t>wages exception report showing employees being paid more than 300,000</t>
  </si>
  <si>
    <t>Exception report on inventoy with more than 365 days</t>
  </si>
  <si>
    <t>Payroll reconciliation</t>
  </si>
  <si>
    <t>BOD/MGT</t>
  </si>
  <si>
    <t>Departments(Sales/Mkt/HR/Sotre)</t>
  </si>
  <si>
    <t>Suppliers/Customers</t>
  </si>
  <si>
    <t>Importance/Benefit</t>
  </si>
  <si>
    <t>Interncal cotrol freamwork</t>
  </si>
  <si>
    <t>Employees</t>
  </si>
  <si>
    <t>Information - Risk</t>
  </si>
  <si>
    <t>RA</t>
  </si>
  <si>
    <t>5 componant of ICF</t>
  </si>
  <si>
    <t>Audiotrs</t>
  </si>
  <si>
    <t xml:space="preserve">Across the fuctions </t>
  </si>
  <si>
    <t>With external parties</t>
  </si>
  <si>
    <t>MGT/BOD</t>
  </si>
  <si>
    <t>- Desing/Implement IC</t>
  </si>
  <si>
    <t>3 Objectives</t>
  </si>
  <si>
    <t>Placing orders</t>
  </si>
  <si>
    <t>ROL</t>
  </si>
  <si>
    <t>WH(Store)</t>
  </si>
  <si>
    <t>PR</t>
  </si>
  <si>
    <t>Purchasing department</t>
  </si>
  <si>
    <t>PO</t>
  </si>
  <si>
    <t xml:space="preserve">Supplier </t>
  </si>
  <si>
    <t>Receiving goods</t>
  </si>
  <si>
    <t>DN,AOD,DO</t>
  </si>
  <si>
    <t>Supplier</t>
  </si>
  <si>
    <t>WH/Store</t>
  </si>
  <si>
    <t>Acceptance</t>
  </si>
  <si>
    <t>Invoice</t>
  </si>
  <si>
    <t>Sales/Finance</t>
  </si>
  <si>
    <t>WH</t>
  </si>
  <si>
    <t>GRN</t>
  </si>
  <si>
    <t>(Verify Invoice VS PO)</t>
  </si>
  <si>
    <t xml:space="preserve">Payment </t>
  </si>
  <si>
    <t>Payment voucher</t>
  </si>
  <si>
    <t>Cash Management Process</t>
  </si>
  <si>
    <t>Electricity</t>
  </si>
  <si>
    <t>Cash</t>
  </si>
  <si>
    <t>LKAS7</t>
  </si>
  <si>
    <t>Transaction</t>
  </si>
  <si>
    <t>Yes</t>
  </si>
  <si>
    <t>Source document</t>
  </si>
  <si>
    <t>1.Cash receipts</t>
  </si>
  <si>
    <t>2. Cash payments</t>
  </si>
  <si>
    <t>3. Bank reconciliation</t>
  </si>
  <si>
    <t>Sort term cash management</t>
  </si>
  <si>
    <t>Primary Books</t>
  </si>
  <si>
    <t>No</t>
  </si>
  <si>
    <t xml:space="preserve">Bank book Vs Bank statement </t>
  </si>
  <si>
    <t>Ledger Account</t>
  </si>
  <si>
    <t>Cash sales</t>
  </si>
  <si>
    <t>Pay in cash</t>
  </si>
  <si>
    <t>Key activity &amp; key control</t>
  </si>
  <si>
    <t>Trial balance</t>
  </si>
  <si>
    <t>Collection from debtors</t>
  </si>
  <si>
    <t>2mn</t>
  </si>
  <si>
    <t>Bank transfers</t>
  </si>
  <si>
    <t>NCA</t>
  </si>
  <si>
    <t>Financial statements</t>
  </si>
  <si>
    <t>Bank loans</t>
  </si>
  <si>
    <t>Cheque</t>
  </si>
  <si>
    <t>CA</t>
  </si>
  <si>
    <t>BOD/mgt</t>
  </si>
  <si>
    <t>Investments</t>
  </si>
  <si>
    <t>Share issues</t>
  </si>
  <si>
    <t>TA</t>
  </si>
  <si>
    <t xml:space="preserve">Accountable for </t>
  </si>
  <si>
    <t>Donations</t>
  </si>
  <si>
    <t>Risk - Pay for wrong amount/Pay for wrong person</t>
  </si>
  <si>
    <t>Disposal of PPE</t>
  </si>
  <si>
    <t>Controls</t>
  </si>
  <si>
    <t>Equity</t>
  </si>
  <si>
    <t>1.Approval &amp; authorization</t>
  </si>
  <si>
    <t>LTL</t>
  </si>
  <si>
    <t>Lendors</t>
  </si>
  <si>
    <t>Fund providers</t>
  </si>
  <si>
    <t>Funding</t>
  </si>
  <si>
    <t xml:space="preserve">2. Support through source document </t>
  </si>
  <si>
    <t>CL</t>
  </si>
  <si>
    <t xml:space="preserve">Creditors </t>
  </si>
  <si>
    <t>Risk - Fraud</t>
  </si>
  <si>
    <t>3. 3WM</t>
  </si>
  <si>
    <t>TL</t>
  </si>
  <si>
    <t>1. Deposit cash in bank on daily basis</t>
  </si>
  <si>
    <t>STA - STL</t>
  </si>
  <si>
    <t>2. Daily collection should not use for any other purpose</t>
  </si>
  <si>
    <t>NCA-LTL</t>
  </si>
  <si>
    <t xml:space="preserve">Petty cash Management process </t>
  </si>
  <si>
    <t>Petty cahier</t>
  </si>
  <si>
    <t>Reimbursement</t>
  </si>
  <si>
    <t>Withdraw from bank</t>
  </si>
  <si>
    <t>- Approval from HR manager</t>
  </si>
  <si>
    <t>2000/=</t>
  </si>
  <si>
    <t>Fill PV</t>
  </si>
  <si>
    <t>-Authorised by Finance</t>
  </si>
  <si>
    <t>Hand over invoice &amp; balance cash</t>
  </si>
  <si>
    <t>HR assistant</t>
  </si>
  <si>
    <t>Purchase using own money</t>
  </si>
  <si>
    <t xml:space="preserve">Buy required goods </t>
  </si>
  <si>
    <t>IOU</t>
  </si>
  <si>
    <t>Invoice - 2000/=</t>
  </si>
  <si>
    <r>
      <rPr>
        <b/>
        <sz val="11"/>
        <color rgb="FFFF0000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wed </t>
    </r>
    <r>
      <rPr>
        <b/>
        <sz val="11"/>
        <color rgb="FFFF0000"/>
        <rFont val="Calibri"/>
        <family val="2"/>
        <scheme val="minor"/>
      </rPr>
      <t>U</t>
    </r>
  </si>
  <si>
    <t>Balance money-1000/=</t>
  </si>
  <si>
    <t>Dr</t>
  </si>
  <si>
    <t>Refreshment expanse</t>
  </si>
  <si>
    <t>Cr</t>
  </si>
  <si>
    <t>Petty cash</t>
  </si>
  <si>
    <t>- Petty cahier will realse 3,000/= HR assistant</t>
  </si>
  <si>
    <t>Important</t>
  </si>
  <si>
    <t>Petty cash float - 100,000</t>
  </si>
  <si>
    <t>Dr - Cash Advance (IOU)</t>
  </si>
  <si>
    <t>Max limit for transaction - 5,000/10,000</t>
  </si>
  <si>
    <t>Cr - Petty cash</t>
  </si>
  <si>
    <t>IOU - Short term loan given to employee - 3day to 5 days</t>
  </si>
  <si>
    <t>Dr - Refreshment expanse</t>
  </si>
  <si>
    <t>Dr - Petty cash</t>
  </si>
  <si>
    <t>Cr - Cash Advance (IOU)</t>
  </si>
  <si>
    <t>Float</t>
  </si>
  <si>
    <t>Day1</t>
  </si>
  <si>
    <t>Day2</t>
  </si>
  <si>
    <t>Day3</t>
  </si>
  <si>
    <t>Day4</t>
  </si>
  <si>
    <t>Day5</t>
  </si>
  <si>
    <t>Day6</t>
  </si>
  <si>
    <t>Balance</t>
  </si>
  <si>
    <t>Submit summary of expanses to FM - 64500</t>
  </si>
  <si>
    <t>Withdraw 64,500</t>
  </si>
  <si>
    <t>Bank book</t>
  </si>
  <si>
    <t>Finance Department - FM Minushi</t>
  </si>
  <si>
    <t>21/8/2021</t>
  </si>
  <si>
    <t>25/8/2021</t>
  </si>
  <si>
    <t>Vacancy - petty cahier</t>
  </si>
  <si>
    <t>Invalid attendance- In time is there but no out time time or other way</t>
  </si>
  <si>
    <t>HRMS-recruitment requisition form</t>
  </si>
  <si>
    <t>Manual changes to attendance based on the approvals</t>
  </si>
  <si>
    <t>Finger print</t>
  </si>
  <si>
    <t>Mannual attendance</t>
  </si>
  <si>
    <t>RISK</t>
  </si>
  <si>
    <t>1. Approved by department head (Ex Finance manger) &amp; Authorized by HRM</t>
  </si>
  <si>
    <t>swipe cards</t>
  </si>
  <si>
    <t xml:space="preserve">2. Attendance Audit trial -report which capture all manual changes </t>
  </si>
  <si>
    <t>Control</t>
  </si>
  <si>
    <t>HR manager - Tharushi</t>
  </si>
  <si>
    <t>U/N,PW</t>
  </si>
  <si>
    <t xml:space="preserve">2. Master date Audit trial -report which capture all manual changes </t>
  </si>
  <si>
    <t>OT=total hrs works- standard hrs</t>
  </si>
  <si>
    <t>Advertise</t>
  </si>
  <si>
    <t>OT</t>
  </si>
  <si>
    <t>CVs</t>
  </si>
  <si>
    <t>No pay</t>
  </si>
  <si>
    <t>Both in time &amp; out time are not captured</t>
  </si>
  <si>
    <t>Sort list</t>
  </si>
  <si>
    <t>Call for interviews</t>
  </si>
  <si>
    <t>Select candidate</t>
  </si>
  <si>
    <t>Vishan</t>
  </si>
  <si>
    <t>Salary file</t>
  </si>
  <si>
    <t>Payment of salary</t>
  </si>
  <si>
    <t>Finance department</t>
  </si>
  <si>
    <t>Check payroll reconciliation - HRMS</t>
  </si>
  <si>
    <t>April</t>
  </si>
  <si>
    <t>May</t>
  </si>
  <si>
    <t>No of employees</t>
  </si>
  <si>
    <t xml:space="preserve">increase </t>
  </si>
  <si>
    <t>Basic salary</t>
  </si>
  <si>
    <t>125Mn</t>
  </si>
  <si>
    <t>124Mn</t>
  </si>
  <si>
    <t>1min</t>
  </si>
  <si>
    <t xml:space="preserve">decrease </t>
  </si>
  <si>
    <t>EFP- 12%</t>
  </si>
  <si>
    <t>EFP-8%</t>
  </si>
  <si>
    <t>ETF-3%</t>
  </si>
  <si>
    <t>Unclaimed wages</t>
  </si>
  <si>
    <t>10 days</t>
  </si>
  <si>
    <t>left without informing</t>
  </si>
  <si>
    <t>No bank account for 10 employees</t>
  </si>
  <si>
    <t>Jaffna</t>
  </si>
  <si>
    <t>Withdraw money from bank</t>
  </si>
  <si>
    <t>Take signature from each employee</t>
  </si>
  <si>
    <t>Fraud - fake signature</t>
  </si>
  <si>
    <t>Re deposit in the bank - after 1 or 2 months</t>
  </si>
  <si>
    <t>laws applicable for payrolls</t>
  </si>
  <si>
    <t>S&amp;O act</t>
  </si>
  <si>
    <t>Wages board ordinance</t>
  </si>
  <si>
    <t>Salary payment date</t>
  </si>
  <si>
    <t>25th</t>
  </si>
  <si>
    <t>10th</t>
  </si>
  <si>
    <t>OT rate/hr</t>
  </si>
  <si>
    <t>(BS/200)*1.5</t>
  </si>
  <si>
    <t>(BS/240)*1.5</t>
  </si>
  <si>
    <t>Jan 2019-Q8-partB</t>
  </si>
  <si>
    <t>Objective</t>
  </si>
  <si>
    <t>A recruitment requisition form should be filled by the relevant head of department and sent to the General Manager (GM) for approval</t>
  </si>
  <si>
    <t>To ensure relevant vacancies are filled with proper approvals</t>
  </si>
  <si>
    <t>PPE Requirement</t>
  </si>
  <si>
    <t>Budget</t>
  </si>
  <si>
    <t>Budget ?</t>
  </si>
  <si>
    <t>2020/21</t>
  </si>
  <si>
    <t>2021/22</t>
  </si>
  <si>
    <t>Sales</t>
  </si>
  <si>
    <t>150Mn</t>
  </si>
  <si>
    <t>Building</t>
  </si>
  <si>
    <t>Machinery</t>
  </si>
  <si>
    <t>estimate</t>
  </si>
  <si>
    <t>Extra 1</t>
  </si>
  <si>
    <t>Machine</t>
  </si>
  <si>
    <t xml:space="preserve">No of Machines </t>
  </si>
  <si>
    <t>per unit cost</t>
  </si>
  <si>
    <t>Total cost</t>
  </si>
  <si>
    <t>FAR - Fixed asset register</t>
  </si>
  <si>
    <t>Cost per unit</t>
  </si>
  <si>
    <t>Dep</t>
  </si>
  <si>
    <t>Acc dep</t>
  </si>
  <si>
    <t>NBV</t>
  </si>
  <si>
    <t>Asset code</t>
  </si>
  <si>
    <t>50mn</t>
  </si>
  <si>
    <t>PM/BUD/2021/PROD/001</t>
  </si>
  <si>
    <t>PM/BUD/2021/PROD/002</t>
  </si>
  <si>
    <t>PM/BUD/2021/PROD/003</t>
  </si>
  <si>
    <t>PM/BUD/2021/PROD/004</t>
  </si>
  <si>
    <t>PM/BUD/2021/PROD/005</t>
  </si>
  <si>
    <t>PM/BUD/2021/PROD/006</t>
  </si>
  <si>
    <t>PM/BUD/2021/PROD/007</t>
  </si>
  <si>
    <t>PM/BUD/2021/PROD/008</t>
  </si>
  <si>
    <t>PM/BUD/2021/PROD/009</t>
  </si>
  <si>
    <t>PM/BUD/2021/PROD/010</t>
  </si>
  <si>
    <t>PM/BUD/2021/PROD/011</t>
  </si>
  <si>
    <t>PM/BUD/2021/PROD/012</t>
  </si>
  <si>
    <t>PM/BUD/2021/PROD/013</t>
  </si>
  <si>
    <t>PM/BUD/2021/PROD/014</t>
  </si>
  <si>
    <t>PM/BUD/2021/PROD/015</t>
  </si>
  <si>
    <t>PM/BUD/2021/PROD/016</t>
  </si>
  <si>
    <t>PM/BUD/2021/PROD/017</t>
  </si>
  <si>
    <t>PM/BUD/2021/PROD/018</t>
  </si>
  <si>
    <t>PM/BUD/2021/PROD/019</t>
  </si>
  <si>
    <t>PM/BUD/2021/PROD/020</t>
  </si>
  <si>
    <t>PM/BUD/2021/PROD/021</t>
  </si>
  <si>
    <t>PM/BUD/2021/PROD/022</t>
  </si>
  <si>
    <t>PM/BUD/2021/PROD/023</t>
  </si>
  <si>
    <t>PM/BUD/2021/PROD/024</t>
  </si>
  <si>
    <t>PM/BUD/2021/PROD/025</t>
  </si>
  <si>
    <t>CAPEX Amount</t>
  </si>
  <si>
    <t>15Mn</t>
  </si>
  <si>
    <t>Why?</t>
  </si>
  <si>
    <t>Use more tyan 1 year</t>
  </si>
  <si>
    <t>How?</t>
  </si>
  <si>
    <t>Pay back period</t>
  </si>
  <si>
    <t>3 yrs</t>
  </si>
  <si>
    <t>Significant cash out flow</t>
  </si>
  <si>
    <t>NPV</t>
  </si>
  <si>
    <t>Positve</t>
  </si>
  <si>
    <t>Approval</t>
  </si>
  <si>
    <t>FM</t>
  </si>
  <si>
    <t>HOD</t>
  </si>
  <si>
    <t>CFO</t>
  </si>
  <si>
    <t>FD</t>
  </si>
  <si>
    <t>CEO</t>
  </si>
  <si>
    <t>SLAuS 210 - Agreeing the Terms of Audit Engagements</t>
  </si>
  <si>
    <r>
      <t xml:space="preserve">Terms of engagement shall be agreed with management &amp; recorded in </t>
    </r>
    <r>
      <rPr>
        <b/>
        <sz val="11"/>
        <color rgb="FF00B050"/>
        <rFont val="Calibri"/>
        <family val="2"/>
        <scheme val="minor"/>
      </rPr>
      <t>engagement letter.</t>
    </r>
    <r>
      <rPr>
        <sz val="11"/>
        <color theme="1"/>
        <rFont val="Calibri"/>
        <family val="2"/>
        <scheme val="minor"/>
      </rPr>
      <t xml:space="preserve"> This will prepare by Auditor</t>
    </r>
  </si>
  <si>
    <t xml:space="preserve">Satisfy with pre conditions </t>
  </si>
  <si>
    <t>Engagement letter</t>
  </si>
  <si>
    <t>Recurring audits</t>
  </si>
  <si>
    <t>Use by management of an acceptable financial reporting framework in the</t>
  </si>
  <si>
    <r>
      <t xml:space="preserve">Written </t>
    </r>
    <r>
      <rPr>
        <sz val="11"/>
        <color rgb="FF00B050"/>
        <rFont val="Calibri"/>
        <family val="2"/>
        <scheme val="minor"/>
      </rPr>
      <t>terms of engagement</t>
    </r>
    <r>
      <rPr>
        <sz val="11"/>
        <color theme="1"/>
        <rFont val="Calibri"/>
        <family val="2"/>
        <scheme val="minor"/>
      </rPr>
      <t xml:space="preserve"> in the form of letter</t>
    </r>
  </si>
  <si>
    <r>
      <t xml:space="preserve">Auditor decides whether to </t>
    </r>
    <r>
      <rPr>
        <sz val="11"/>
        <color rgb="FFFF0000"/>
        <rFont val="Calibri"/>
        <family val="2"/>
        <scheme val="minor"/>
      </rPr>
      <t>revised</t>
    </r>
    <r>
      <rPr>
        <sz val="11"/>
        <color theme="1"/>
        <rFont val="Calibri"/>
        <family val="2"/>
        <scheme val="minor"/>
      </rPr>
      <t xml:space="preserve"> terms of engagement</t>
    </r>
  </si>
  <si>
    <t>preparation of the financial statements</t>
  </si>
  <si>
    <t>based on following</t>
  </si>
  <si>
    <t>This is to avoid misunderstanding</t>
  </si>
  <si>
    <r>
      <t xml:space="preserve">If not satisfy Auditor </t>
    </r>
    <r>
      <rPr>
        <sz val="11"/>
        <color rgb="FFFF0000"/>
        <rFont val="Calibri"/>
        <family val="2"/>
        <scheme val="minor"/>
      </rPr>
      <t>will not accept or continue</t>
    </r>
    <r>
      <rPr>
        <sz val="11"/>
        <color theme="1"/>
        <rFont val="Calibri"/>
        <family val="2"/>
        <scheme val="minor"/>
      </rPr>
      <t xml:space="preserve"> the engagement</t>
    </r>
  </si>
  <si>
    <t>-</t>
  </si>
  <si>
    <t>Any indication that the entity misunderstands the objective and scope</t>
  </si>
  <si>
    <t>Content</t>
  </si>
  <si>
    <t>Any revised or special terms of the audit engagement</t>
  </si>
  <si>
    <t>How auditor evaluate pre condition</t>
  </si>
  <si>
    <t>Objective &amp; scope</t>
  </si>
  <si>
    <t>A recent change of senior management</t>
  </si>
  <si>
    <t>Determine whether the financial reporting framework is acceptable</t>
  </si>
  <si>
    <t>Auditor's responsibility</t>
  </si>
  <si>
    <t>A significant change in ownership</t>
  </si>
  <si>
    <r>
      <t xml:space="preserve">Acknowledges and understand </t>
    </r>
    <r>
      <rPr>
        <sz val="11"/>
        <color rgb="FF00B050"/>
        <rFont val="Calibri"/>
        <family val="2"/>
        <scheme val="minor"/>
      </rPr>
      <t>management's responsibilities</t>
    </r>
    <r>
      <rPr>
        <sz val="11"/>
        <color theme="1"/>
        <rFont val="Calibri"/>
        <family val="2"/>
        <scheme val="minor"/>
      </rPr>
      <t xml:space="preserve"> for following</t>
    </r>
  </si>
  <si>
    <t>Management's responsibility</t>
  </si>
  <si>
    <t>A significant change in nature or size of the entity's business</t>
  </si>
  <si>
    <t>Preparing the financial statements</t>
  </si>
  <si>
    <t>Identify applicable FRF</t>
  </si>
  <si>
    <t>A change in legal or regulatory requirements</t>
  </si>
  <si>
    <t>Internal control</t>
  </si>
  <si>
    <t>A change in the financial reporting framework</t>
  </si>
  <si>
    <t>SLFRS9</t>
  </si>
  <si>
    <t>SLFRS15</t>
  </si>
  <si>
    <t>SLFRS16</t>
  </si>
  <si>
    <t>Providing the auditor with access to all information</t>
  </si>
  <si>
    <t>Additional matters</t>
  </si>
  <si>
    <t>Elaboration of scope of audit</t>
  </si>
  <si>
    <t>Acceptance of a change in terms</t>
  </si>
  <si>
    <t>Any other communication</t>
  </si>
  <si>
    <t>shall not agree to a change in the terms of the audit engagement</t>
  </si>
  <si>
    <t>Unavoidable risk that some material misstatements</t>
  </si>
  <si>
    <r>
      <t xml:space="preserve">where there is no </t>
    </r>
    <r>
      <rPr>
        <sz val="11"/>
        <color rgb="FFFF0000"/>
        <rFont val="Calibri"/>
        <family val="2"/>
        <scheme val="minor"/>
      </rPr>
      <t>reasonable justification</t>
    </r>
  </si>
  <si>
    <t>may not be detected even audit was properly planned</t>
  </si>
  <si>
    <t>Arrangements regarding planning and performance</t>
  </si>
  <si>
    <t>No evidence for receivable (Debtors)</t>
  </si>
  <si>
    <t>Expectation that management will provide written representations - SLAuS 580</t>
  </si>
  <si>
    <t>will provide access to all information</t>
  </si>
  <si>
    <t>Modified Opinion - Scope limitation</t>
  </si>
  <si>
    <t>Agreement of management to provide draft financial statements</t>
  </si>
  <si>
    <t>- Qualified Opinion</t>
  </si>
  <si>
    <t>Fees and billing arrangements</t>
  </si>
  <si>
    <t xml:space="preserve"> - Disclaimer opinion</t>
  </si>
  <si>
    <t>No SAAE</t>
  </si>
  <si>
    <t>We do not provide assurance</t>
  </si>
  <si>
    <t>Ann (Auditor)</t>
  </si>
  <si>
    <t>Jeniffer (Client)</t>
  </si>
  <si>
    <t>Request for management to acknowledge receipt of the letter</t>
  </si>
  <si>
    <t>Involvement of other auditors and experts - SLAuS 620</t>
  </si>
  <si>
    <t>Audit of Ramsi Jems</t>
  </si>
  <si>
    <r>
      <t xml:space="preserve">Change the </t>
    </r>
    <r>
      <rPr>
        <sz val="11"/>
        <color rgb="FFFF0000"/>
        <rFont val="Calibri"/>
        <family val="2"/>
        <scheme val="minor"/>
      </rPr>
      <t>audit</t>
    </r>
    <r>
      <rPr>
        <sz val="11"/>
        <color theme="1"/>
        <rFont val="Calibri"/>
        <family val="2"/>
        <scheme val="minor"/>
      </rPr>
      <t xml:space="preserve"> engagement to </t>
    </r>
    <r>
      <rPr>
        <sz val="11"/>
        <color rgb="FFFF0000"/>
        <rFont val="Calibri"/>
        <family val="2"/>
        <scheme val="minor"/>
      </rPr>
      <t>review</t>
    </r>
    <r>
      <rPr>
        <sz val="11"/>
        <color theme="1"/>
        <rFont val="Calibri"/>
        <family val="2"/>
        <scheme val="minor"/>
      </rPr>
      <t xml:space="preserve"> from audit to avoid modification</t>
    </r>
  </si>
  <si>
    <t>Should access to Abdul</t>
  </si>
  <si>
    <t>Involvement of internal auditors and other staff</t>
  </si>
  <si>
    <t>there auditor provides lower assurance</t>
  </si>
  <si>
    <t>Limited assurance</t>
  </si>
  <si>
    <t>Abdul (sub)</t>
  </si>
  <si>
    <t>Arrangements to be made with predecessor auditor</t>
  </si>
  <si>
    <t>Any restriction of auditor's liability</t>
  </si>
  <si>
    <t>reasonable justification for doing so</t>
  </si>
  <si>
    <t>Any obligations to provide audit working papers to other parties</t>
  </si>
  <si>
    <t>If reasonable</t>
  </si>
  <si>
    <t>if auditor and management shall agree on and</t>
  </si>
  <si>
    <r>
      <t xml:space="preserve">record the </t>
    </r>
    <r>
      <rPr>
        <sz val="11"/>
        <color rgb="FFFF0000"/>
        <rFont val="Calibri"/>
        <family val="2"/>
        <scheme val="minor"/>
      </rPr>
      <t>new terms in an engagement letter</t>
    </r>
  </si>
  <si>
    <t>Internal Auditor</t>
  </si>
  <si>
    <t>External Auditor</t>
  </si>
  <si>
    <t>if the auditor cannot agree to a change of terms</t>
  </si>
  <si>
    <r>
      <t xml:space="preserve">auditor shall </t>
    </r>
    <r>
      <rPr>
        <sz val="11"/>
        <color rgb="FFFF0000"/>
        <rFont val="Calibri"/>
        <family val="2"/>
        <scheme val="minor"/>
      </rPr>
      <t>withdraw</t>
    </r>
    <r>
      <rPr>
        <sz val="11"/>
        <color theme="1"/>
        <rFont val="Calibri"/>
        <family val="2"/>
        <scheme val="minor"/>
      </rPr>
      <t xml:space="preserve"> from the engagement</t>
    </r>
  </si>
  <si>
    <t>Employee of the company</t>
  </si>
  <si>
    <t xml:space="preserve">Out side - independent </t>
  </si>
  <si>
    <t>Audit business processes</t>
  </si>
  <si>
    <t>Audit financial statement</t>
  </si>
  <si>
    <t>Report weaknesses &amp; recommendations</t>
  </si>
  <si>
    <t>Give opinion</t>
  </si>
  <si>
    <t xml:space="preserve">Auditing Process </t>
  </si>
  <si>
    <t>Material Misstatement</t>
  </si>
  <si>
    <t>Objective of Auditing</t>
  </si>
  <si>
    <t>Provide RA -  whether Financial statements are Free from MM or not</t>
  </si>
  <si>
    <t>What are we auditing?</t>
  </si>
  <si>
    <r>
      <t xml:space="preserve">Financial statemets </t>
    </r>
    <r>
      <rPr>
        <b/>
        <sz val="11"/>
        <color rgb="FFFF0000"/>
        <rFont val="Calibri"/>
        <family val="2"/>
        <scheme val="minor"/>
      </rPr>
      <t>Assertions</t>
    </r>
  </si>
  <si>
    <t>- Management representation</t>
  </si>
  <si>
    <t>Transaction level assertion</t>
  </si>
  <si>
    <t>1.Completeness</t>
  </si>
  <si>
    <r>
      <t xml:space="preserve">All transactions and events that </t>
    </r>
    <r>
      <rPr>
        <sz val="11"/>
        <color rgb="FFFF0000"/>
        <rFont val="Calibri"/>
        <family val="2"/>
        <scheme val="minor"/>
      </rPr>
      <t>should have been recorded have been recorded.</t>
    </r>
  </si>
  <si>
    <t>Eg: - Company has missed 100 sales invoices</t>
  </si>
  <si>
    <t>Transaction
 level</t>
  </si>
  <si>
    <t>Accounts balance
Level</t>
  </si>
  <si>
    <t>Presentaion &amp; disclosure 
Level</t>
  </si>
  <si>
    <t>3 Levels of Assertion</t>
  </si>
  <si>
    <t>2.Occurance</t>
  </si>
  <si>
    <t>P&amp;L</t>
  </si>
  <si>
    <t>Componant of F/S</t>
  </si>
  <si>
    <r>
      <t xml:space="preserve">Transactions and events that </t>
    </r>
    <r>
      <rPr>
        <sz val="11"/>
        <color rgb="FFFF0000"/>
        <rFont val="Calibri"/>
        <family val="2"/>
        <scheme val="minor"/>
      </rPr>
      <t>have been recorded have occurred and pertain to the entity.</t>
    </r>
  </si>
  <si>
    <t>Eg: - Company has recorded fake sales invoices</t>
  </si>
  <si>
    <t>3. Accuracy</t>
  </si>
  <si>
    <r>
      <t xml:space="preserve">Amounts and other data relating to recorded transactions and events </t>
    </r>
    <r>
      <rPr>
        <sz val="11"/>
        <color rgb="FFFF0000"/>
        <rFont val="Calibri"/>
        <family val="2"/>
        <scheme val="minor"/>
      </rPr>
      <t>have been recorded appropriately.</t>
    </r>
  </si>
  <si>
    <t>Income
expenses</t>
  </si>
  <si>
    <t>Assets
Liabilities
Equity</t>
  </si>
  <si>
    <t>Element of F/S</t>
  </si>
  <si>
    <t>4. Cut-off</t>
  </si>
  <si>
    <t>Prior year</t>
  </si>
  <si>
    <t>No transaction recorded relating to prior year or future in this Financial year</t>
  </si>
  <si>
    <t>1.Existence</t>
  </si>
  <si>
    <t>1.Occurrence and rights and obligations</t>
  </si>
  <si>
    <t>31/03/2021</t>
  </si>
  <si>
    <t>2.Completeness</t>
  </si>
  <si>
    <t>3. Valuation &amp; Allocation</t>
  </si>
  <si>
    <t>3.Classification and understandability</t>
  </si>
  <si>
    <t>5. Clasification</t>
  </si>
  <si>
    <t>4. Right &amp; obligation</t>
  </si>
  <si>
    <t>4.Accuracy and valuation</t>
  </si>
  <si>
    <r>
      <t xml:space="preserve">Transactions and events have been recorded in the </t>
    </r>
    <r>
      <rPr>
        <sz val="11"/>
        <color rgb="FFFF0000"/>
        <rFont val="Calibri"/>
        <family val="2"/>
        <scheme val="minor"/>
      </rPr>
      <t>proper accounts.</t>
    </r>
  </si>
  <si>
    <r>
      <t xml:space="preserve">Assets, liabilities and equity interests </t>
    </r>
    <r>
      <rPr>
        <sz val="11"/>
        <color rgb="FFFF0000"/>
        <rFont val="Calibri"/>
        <family val="2"/>
        <scheme val="minor"/>
      </rPr>
      <t>exist.</t>
    </r>
  </si>
  <si>
    <r>
      <t xml:space="preserve">All assets, liabilities and equity interests that </t>
    </r>
    <r>
      <rPr>
        <sz val="11"/>
        <color rgb="FFFF0000"/>
        <rFont val="Calibri"/>
        <family val="2"/>
        <scheme val="minor"/>
      </rPr>
      <t>should have been recorded have been recorded.</t>
    </r>
    <r>
      <rPr>
        <sz val="11"/>
        <color theme="1"/>
        <rFont val="Calibri"/>
        <family val="2"/>
        <scheme val="minor"/>
      </rPr>
      <t xml:space="preserve">
</t>
    </r>
  </si>
  <si>
    <r>
      <t xml:space="preserve">Appropriate amounts and any </t>
    </r>
    <r>
      <rPr>
        <sz val="11"/>
        <color rgb="FFFF0000"/>
        <rFont val="Calibri"/>
        <family val="2"/>
        <scheme val="minor"/>
      </rPr>
      <t>resulting valuation or allocation adjustments have been appropriately recorded.</t>
    </r>
  </si>
  <si>
    <r>
      <t xml:space="preserve">The entity holds or controls the </t>
    </r>
    <r>
      <rPr>
        <sz val="11"/>
        <color rgb="FFFF0000"/>
        <rFont val="Calibri"/>
        <family val="2"/>
        <scheme val="minor"/>
      </rPr>
      <t>rights to assets, and liabilities are the obligations of the entity</t>
    </r>
  </si>
  <si>
    <t>General Principles of Auditing</t>
  </si>
  <si>
    <t>Audit trade debtors</t>
  </si>
  <si>
    <t>Testing - Auditor</t>
  </si>
  <si>
    <t>Govern the audit</t>
  </si>
  <si>
    <t>Obtain confirmation from debtors</t>
  </si>
  <si>
    <t>Debtors subledger match to debtors control A/C</t>
  </si>
  <si>
    <t>G/L - Debtor - 50Mn</t>
  </si>
  <si>
    <t>ABC</t>
  </si>
  <si>
    <t>30Mn</t>
  </si>
  <si>
    <t>3. Valuation</t>
  </si>
  <si>
    <t>Re check debtors impairment calculation</t>
  </si>
  <si>
    <t>XYZ</t>
  </si>
  <si>
    <t>4. Rights</t>
  </si>
  <si>
    <t xml:space="preserve">Check invoices </t>
  </si>
  <si>
    <t>100 Invoices</t>
  </si>
  <si>
    <t>PQR</t>
  </si>
  <si>
    <t>1.Professional Skepticism</t>
  </si>
  <si>
    <t>2.Professional judgment</t>
  </si>
  <si>
    <t>3.Code of Ethics</t>
  </si>
  <si>
    <t>90 Original</t>
  </si>
  <si>
    <t>Fundamental ethical principles</t>
  </si>
  <si>
    <t>10 copies</t>
  </si>
  <si>
    <t>01. Intergrity</t>
  </si>
  <si>
    <t>Being alert</t>
  </si>
  <si>
    <t>Questioning mind set</t>
  </si>
  <si>
    <t>02. Objectivity</t>
  </si>
  <si>
    <t>ABC ltd - call external confirmation</t>
  </si>
  <si>
    <t>03. PC &amp; DC</t>
  </si>
  <si>
    <t>JMC ltd - Ledger balance</t>
  </si>
  <si>
    <t>6Mn</t>
  </si>
  <si>
    <t>Knowledge</t>
  </si>
  <si>
    <t>Experience</t>
  </si>
  <si>
    <t>Skills</t>
  </si>
  <si>
    <t>04. Confidentiality</t>
  </si>
  <si>
    <r>
      <t xml:space="preserve">1. Audit evidences are </t>
    </r>
    <r>
      <rPr>
        <sz val="11"/>
        <color rgb="FFFF0000"/>
        <rFont val="Calibri"/>
        <family val="2"/>
        <scheme val="minor"/>
      </rPr>
      <t>contradict</t>
    </r>
    <r>
      <rPr>
        <sz val="11"/>
        <color theme="1"/>
        <rFont val="Calibri"/>
        <family val="2"/>
        <scheme val="minor"/>
      </rPr>
      <t xml:space="preserve"> with other audit evidence obtained</t>
    </r>
  </si>
  <si>
    <t>05. Professional behaviour</t>
  </si>
  <si>
    <r>
      <t xml:space="preserve">2. When auditor receive </t>
    </r>
    <r>
      <rPr>
        <sz val="11"/>
        <color rgb="FFFF0000"/>
        <rFont val="Calibri"/>
        <family val="2"/>
        <scheme val="minor"/>
      </rPr>
      <t>less reliable documents</t>
    </r>
  </si>
  <si>
    <t>01. Audit opinion</t>
  </si>
  <si>
    <r>
      <t xml:space="preserve">3. </t>
    </r>
    <r>
      <rPr>
        <sz val="11"/>
        <color rgb="FFFF0000"/>
        <rFont val="Calibri"/>
        <family val="2"/>
        <scheme val="minor"/>
      </rPr>
      <t>Fraud risk factors</t>
    </r>
  </si>
  <si>
    <t>02.SAAE</t>
  </si>
  <si>
    <t>SALuS 240</t>
  </si>
  <si>
    <t>03.Risk assessment</t>
  </si>
  <si>
    <t>1.Opportunity</t>
  </si>
  <si>
    <t>04. Audit of mgt judgment - Dep'/Provision/GC</t>
  </si>
  <si>
    <t>05. N.T.E - Audit procedures</t>
  </si>
  <si>
    <t>06. Audit materiality</t>
  </si>
  <si>
    <t>3.Incentive
pressure</t>
  </si>
  <si>
    <t>2.Attitude</t>
  </si>
  <si>
    <r>
      <t xml:space="preserve">Professional Scepticism </t>
    </r>
    <r>
      <rPr>
        <sz val="11"/>
        <color rgb="FFFF0000"/>
        <rFont val="Calibri"/>
        <family val="2"/>
        <scheme val="minor"/>
      </rPr>
      <t>does not mean,</t>
    </r>
  </si>
  <si>
    <t>- Everything is open to a doubt &amp; must be investigated closely</t>
  </si>
  <si>
    <t xml:space="preserve"> - Doubting management honesty</t>
  </si>
  <si>
    <t>Misstatement</t>
  </si>
  <si>
    <t>Audit Risk</t>
  </si>
  <si>
    <r>
      <t xml:space="preserve">‘The risk that the auditor </t>
    </r>
    <r>
      <rPr>
        <b/>
        <sz val="11"/>
        <color rgb="FFFF0000"/>
        <rFont val="Calibri"/>
        <family val="2"/>
        <scheme val="minor"/>
      </rPr>
      <t>expresses an inappropriate audit opinion</t>
    </r>
    <r>
      <rPr>
        <sz val="11"/>
        <color theme="1"/>
        <rFont val="Calibri"/>
        <family val="2"/>
        <scheme val="minor"/>
      </rPr>
      <t xml:space="preserve"> when the financial statements are</t>
    </r>
    <r>
      <rPr>
        <b/>
        <sz val="11"/>
        <color rgb="FFFF0000"/>
        <rFont val="Calibri"/>
        <family val="2"/>
        <scheme val="minor"/>
      </rPr>
      <t xml:space="preserve"> materially misstated</t>
    </r>
    <r>
      <rPr>
        <sz val="11"/>
        <color theme="1"/>
        <rFont val="Calibri"/>
        <family val="2"/>
        <scheme val="minor"/>
      </rPr>
      <t xml:space="preserve">. </t>
    </r>
  </si>
  <si>
    <t>Business Risk</t>
  </si>
  <si>
    <t>Fruad</t>
  </si>
  <si>
    <t>Company replaces &amp; repairer their plant &amp; machinery with new technology</t>
  </si>
  <si>
    <r>
      <t>AR=</t>
    </r>
    <r>
      <rPr>
        <sz val="11"/>
        <color rgb="FFC00000"/>
        <rFont val="Calibri"/>
        <family val="2"/>
        <scheme val="minor"/>
      </rPr>
      <t xml:space="preserve">IR </t>
    </r>
    <r>
      <rPr>
        <sz val="11"/>
        <color theme="1"/>
        <rFont val="Calibri"/>
        <family val="2"/>
        <scheme val="minor"/>
      </rPr>
      <t xml:space="preserve">x </t>
    </r>
    <r>
      <rPr>
        <sz val="11"/>
        <color rgb="FFC00000"/>
        <rFont val="Calibri"/>
        <family val="2"/>
        <scheme val="minor"/>
      </rPr>
      <t>CR</t>
    </r>
    <r>
      <rPr>
        <sz val="11"/>
        <color theme="1"/>
        <rFont val="Calibri"/>
        <family val="2"/>
        <scheme val="minor"/>
      </rPr>
      <t xml:space="preserve"> x DR</t>
    </r>
  </si>
  <si>
    <t>Error</t>
  </si>
  <si>
    <t>BR</t>
  </si>
  <si>
    <t>Staff training cost increase/Employees lost their jobs/Employee dissatisfaction</t>
  </si>
  <si>
    <t>Risk of Material Misstatement</t>
  </si>
  <si>
    <r>
      <t>Detection Risk</t>
    </r>
    <r>
      <rPr>
        <b/>
        <sz val="11"/>
        <color rgb="FFFF0000"/>
        <rFont val="Calibri"/>
        <family val="2"/>
        <scheme val="minor"/>
      </rPr>
      <t xml:space="preserve"> (DR)</t>
    </r>
    <r>
      <rPr>
        <sz val="11"/>
        <color theme="1"/>
        <rFont val="Calibri"/>
        <family val="2"/>
        <scheme val="minor"/>
      </rPr>
      <t xml:space="preserve"> - Audit failed to detect MM due inefficient audit procedures</t>
    </r>
  </si>
  <si>
    <t>AR</t>
  </si>
  <si>
    <t>Risk of charging replacement cost to P&amp;L/ Risk of capitalizing repair cost</t>
  </si>
  <si>
    <t>(Lack of Ics)</t>
  </si>
  <si>
    <t>Opnion</t>
  </si>
  <si>
    <t>FSs are True &amp; Fairview</t>
  </si>
  <si>
    <t>FSs are not True &amp; Fairview</t>
  </si>
  <si>
    <r>
      <t xml:space="preserve">Inherent Risk </t>
    </r>
    <r>
      <rPr>
        <b/>
        <sz val="11"/>
        <color rgb="FFFF0000"/>
        <rFont val="Calibri"/>
        <family val="2"/>
        <scheme val="minor"/>
      </rPr>
      <t>(IR)</t>
    </r>
    <r>
      <rPr>
        <sz val="11"/>
        <color theme="1"/>
        <rFont val="Calibri"/>
        <family val="2"/>
        <scheme val="minor"/>
      </rPr>
      <t xml:space="preserve">
(Assuming that there are no ICs)</t>
    </r>
  </si>
  <si>
    <r>
      <t xml:space="preserve">Control Risk </t>
    </r>
    <r>
      <rPr>
        <b/>
        <sz val="11"/>
        <color rgb="FFFF0000"/>
        <rFont val="Calibri"/>
        <family val="2"/>
        <scheme val="minor"/>
      </rPr>
      <t>(CR)</t>
    </r>
    <r>
      <rPr>
        <sz val="11"/>
        <color theme="1"/>
        <rFont val="Calibri"/>
        <family val="2"/>
        <scheme val="minor"/>
      </rPr>
      <t xml:space="preserve">
(Controls are there, but not effective)</t>
    </r>
  </si>
  <si>
    <t>MM</t>
  </si>
  <si>
    <t>Bank rec/3WM/Stock verification</t>
  </si>
  <si>
    <t>Bank recs are prepared, but not revived</t>
  </si>
  <si>
    <t>Impossible</t>
  </si>
  <si>
    <t>Audit Risk (AR)=</t>
  </si>
  <si>
    <t>IR x CR x DR</t>
  </si>
  <si>
    <t>IR &amp; CR - Beyond control of auditor</t>
  </si>
  <si>
    <t>DR - within the control of auditor</t>
  </si>
  <si>
    <t>Ways of reducing audit risk</t>
  </si>
  <si>
    <t>Planning the audit well</t>
  </si>
  <si>
    <t xml:space="preserve">Assignment of more experience personal </t>
  </si>
  <si>
    <t>Apply professional scepticism</t>
  </si>
  <si>
    <t>Increased supervision</t>
  </si>
  <si>
    <t>IR</t>
  </si>
  <si>
    <r>
      <t>This is the</t>
    </r>
    <r>
      <rPr>
        <sz val="11"/>
        <color rgb="FF00B050"/>
        <rFont val="Calibri"/>
        <family val="2"/>
        <scheme val="minor"/>
      </rPr>
      <t xml:space="preserve"> susceptibility of an assertion about a class of transaction, account balance, or disclosure to a misstatement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>that could be material, either individually or when aggregated with other misstatements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FF0000"/>
        <rFont val="Calibri"/>
        <family val="2"/>
        <scheme val="minor"/>
      </rPr>
      <t>before consideration of any related controls.</t>
    </r>
  </si>
  <si>
    <t>CR</t>
  </si>
  <si>
    <r>
      <t xml:space="preserve">This is the risk that a </t>
    </r>
    <r>
      <rPr>
        <sz val="11"/>
        <color rgb="FF0070C0"/>
        <rFont val="Calibri"/>
        <family val="2"/>
        <scheme val="minor"/>
      </rPr>
      <t>misstatement could occur</t>
    </r>
    <r>
      <rPr>
        <sz val="11"/>
        <color rgb="FF00B050"/>
        <rFont val="Calibri"/>
        <family val="2"/>
        <scheme val="minor"/>
      </rPr>
      <t xml:space="preserve"> in an assertion about a class of transaction, account balance or disclosure</t>
    </r>
    <r>
      <rPr>
        <sz val="11"/>
        <color theme="1"/>
        <rFont val="Calibri"/>
        <family val="2"/>
        <scheme val="minor"/>
      </rPr>
      <t>, and that the misstatement c</t>
    </r>
    <r>
      <rPr>
        <sz val="11"/>
        <color rgb="FF0070C0"/>
        <rFont val="Calibri"/>
        <family val="2"/>
        <scheme val="minor"/>
      </rPr>
      <t>ould be material, either individually or when aggregated with other misstatements</t>
    </r>
    <r>
      <rPr>
        <sz val="11"/>
        <color theme="1"/>
        <rFont val="Calibri"/>
        <family val="2"/>
        <scheme val="minor"/>
      </rPr>
      <t xml:space="preserve">, and </t>
    </r>
    <r>
      <rPr>
        <sz val="11"/>
        <color rgb="FFFF0000"/>
        <rFont val="Calibri"/>
        <family val="2"/>
        <scheme val="minor"/>
      </rPr>
      <t>will not be prevented or detected and corrected, on a timely basis, by the entity’s internal control.</t>
    </r>
  </si>
  <si>
    <t>DR</t>
  </si>
  <si>
    <r>
      <t xml:space="preserve">This is the risk that the procedures performed by the auditor to reduce audit risk to an acceptably low level </t>
    </r>
    <r>
      <rPr>
        <sz val="11"/>
        <color rgb="FFFF0000"/>
        <rFont val="Calibri"/>
        <family val="2"/>
        <scheme val="minor"/>
      </rPr>
      <t>will not detect a</t>
    </r>
    <r>
      <rPr>
        <sz val="11"/>
        <color theme="1"/>
        <rFont val="Calibri"/>
        <family val="2"/>
        <scheme val="minor"/>
      </rPr>
      <t xml:space="preserve"> misstatement that exists and that could be material, either individually or when aggregated with other misstatements</t>
    </r>
  </si>
  <si>
    <t>SLAUS-300 - Audit planning</t>
  </si>
  <si>
    <t>Auditor's requirement</t>
  </si>
  <si>
    <t>Direction</t>
  </si>
  <si>
    <t>High risk areas</t>
  </si>
  <si>
    <t>Scope</t>
  </si>
  <si>
    <t>How many branches/subsidiaries/LAKS/CBSL/Industry specific laws</t>
  </si>
  <si>
    <t>30/9/2020</t>
  </si>
  <si>
    <t>Time</t>
  </si>
  <si>
    <t>3 Months</t>
  </si>
  <si>
    <t>2 Months</t>
  </si>
  <si>
    <t>Audit partner</t>
  </si>
  <si>
    <t>Staff</t>
  </si>
  <si>
    <t>after 6 months</t>
  </si>
  <si>
    <t>Audit manager</t>
  </si>
  <si>
    <t>Interim audit</t>
  </si>
  <si>
    <t>Senior auditor</t>
  </si>
  <si>
    <t>Audit staff -10</t>
  </si>
  <si>
    <t>OAS</t>
  </si>
  <si>
    <t>AP</t>
  </si>
  <si>
    <t>Importance of planning</t>
  </si>
  <si>
    <t xml:space="preserve">Involvement of key engagement personal </t>
  </si>
  <si>
    <t>1.Help the auditor focus on high risk areas - Direction</t>
  </si>
  <si>
    <t xml:space="preserve">Preliminary engagement activities </t>
  </si>
  <si>
    <t>Quality</t>
  </si>
  <si>
    <t>2.Help the auditor identify and resolve potential problems on a timely basis</t>
  </si>
  <si>
    <t>COE- FEP</t>
  </si>
  <si>
    <t>3.Help the auditor properly organise and manage the audit</t>
  </si>
  <si>
    <t>Term of engagement</t>
  </si>
  <si>
    <t>4.Assist in the selection of appropriate team members and assignment of work to 
them</t>
  </si>
  <si>
    <t>N.T.E of direction, supervision &amp; review</t>
  </si>
  <si>
    <t>5.Facilitate the direction, supervision and review of work</t>
  </si>
  <si>
    <t xml:space="preserve">Planning activities </t>
  </si>
  <si>
    <t xml:space="preserve">Interim Audit </t>
  </si>
  <si>
    <t>Final audit</t>
  </si>
  <si>
    <t xml:space="preserve">After 6 months </t>
  </si>
  <si>
    <t>Year end audit</t>
  </si>
  <si>
    <t>Optional</t>
  </si>
  <si>
    <t>Compulsory</t>
  </si>
  <si>
    <t>Interim audit help to reduce the timing of final audit</t>
  </si>
  <si>
    <t>Planning memorandum</t>
  </si>
  <si>
    <t>- Should be prepared for each engagement</t>
  </si>
  <si>
    <t>- This is the formal record of planning process &amp; communicated to all staff</t>
  </si>
  <si>
    <t>- Detail to be included,</t>
  </si>
  <si>
    <t xml:space="preserve"> - Major changes in the client's business</t>
  </si>
  <si>
    <t xml:space="preserve"> - Changes in law</t>
  </si>
  <si>
    <t>- Tax position</t>
  </si>
  <si>
    <t xml:space="preserve"> - Time &amp; staff</t>
  </si>
  <si>
    <t xml:space="preserve"> - OAS</t>
  </si>
  <si>
    <t>- Detail audit plan</t>
  </si>
  <si>
    <t>SLAUS240 - Fraud Risk</t>
  </si>
  <si>
    <t>Intenational act</t>
  </si>
  <si>
    <t>If not, it is error</t>
  </si>
  <si>
    <t>Gain unjust or illegal benefit</t>
  </si>
  <si>
    <t>Debtor - A</t>
  </si>
  <si>
    <t>Team discussion</t>
  </si>
  <si>
    <t>Risk assessment procedures</t>
  </si>
  <si>
    <t>Use professional scepticism</t>
  </si>
  <si>
    <t>B/F</t>
  </si>
  <si>
    <t>Bad debt</t>
  </si>
  <si>
    <t>Recover of bad</t>
  </si>
  <si>
    <t>Inquiry</t>
  </si>
  <si>
    <t xml:space="preserve">Eg:- </t>
  </si>
  <si>
    <t>Inspection</t>
  </si>
  <si>
    <t>Fraudulent financial reporting</t>
  </si>
  <si>
    <t>Manipulation of financial records</t>
  </si>
  <si>
    <t>Observation</t>
  </si>
  <si>
    <t>Due to management override of controls</t>
  </si>
  <si>
    <t>Omitting transaction or accounting balances</t>
  </si>
  <si>
    <t>Analytical procedure</t>
  </si>
  <si>
    <t>Alteration of accounting records</t>
  </si>
  <si>
    <t>Resulted fraud risk</t>
  </si>
  <si>
    <t>Type of frauds</t>
  </si>
  <si>
    <t>Misrepresentation</t>
  </si>
  <si>
    <t>Misapplication</t>
  </si>
  <si>
    <t>Non compliance with accounting applications</t>
  </si>
  <si>
    <t>Misappropriation of assets</t>
  </si>
  <si>
    <t>Bad debt - P/L</t>
  </si>
  <si>
    <t>Other income</t>
  </si>
  <si>
    <t>Auditors requirement</t>
  </si>
  <si>
    <t>Stealing company assets</t>
  </si>
  <si>
    <t>Debtor</t>
  </si>
  <si>
    <t>Company assets use for personal benefits</t>
  </si>
  <si>
    <t xml:space="preserve">Embezzling receipts </t>
  </si>
  <si>
    <t>Causing an entity to pay for goods and services not received</t>
  </si>
  <si>
    <t>Kick backs</t>
  </si>
  <si>
    <t>Responsibilities</t>
  </si>
  <si>
    <t xml:space="preserve">Management </t>
  </si>
  <si>
    <t>Auditors</t>
  </si>
  <si>
    <t>Prevent/Detect fraud</t>
  </si>
  <si>
    <t>Auditors are not responsible to prevent/detect frauds</t>
  </si>
  <si>
    <t>Create culture of honesty</t>
  </si>
  <si>
    <t>Perform effective audit procedure to collect SAAE regarding frauds</t>
  </si>
  <si>
    <t>Establish whistle blower policy</t>
  </si>
  <si>
    <t>Maintain professional skepticism throughout the audit</t>
  </si>
  <si>
    <t>Implement ICs</t>
  </si>
  <si>
    <t>Background check in recruiting employees</t>
  </si>
  <si>
    <t>Audit committee oversight on fraud</t>
  </si>
  <si>
    <t>Fraud Risk factors</t>
  </si>
  <si>
    <t xml:space="preserve">Opportunity </t>
  </si>
  <si>
    <t>Incentive pressure</t>
  </si>
  <si>
    <t>Attitude</t>
  </si>
  <si>
    <r>
      <t xml:space="preserve">The risk of </t>
    </r>
    <r>
      <rPr>
        <sz val="11"/>
        <color rgb="FFFF0000"/>
        <rFont val="Calibri"/>
        <family val="2"/>
        <scheme val="minor"/>
      </rPr>
      <t>not detecting</t>
    </r>
    <r>
      <rPr>
        <sz val="11"/>
        <color theme="1"/>
        <rFont val="Calibri"/>
        <family val="2"/>
        <scheme val="minor"/>
      </rPr>
      <t xml:space="preserve"> a material misstatement from fraud is higher than from error because of the following reasons:</t>
    </r>
  </si>
  <si>
    <t>Fraud may be perpetrated by individuals in collusion.</t>
  </si>
  <si>
    <t>Management manipulate accounting records or override control procedures.</t>
  </si>
  <si>
    <t>Fraud may involve sophisticated schemes designed to conceal it.</t>
  </si>
  <si>
    <t>Written representations - Includes</t>
  </si>
  <si>
    <t>They acknowledge their responsibility for the design, implementation andmaintenance of internal control to prevent and detect fraud.</t>
  </si>
  <si>
    <t>They have disclosed to the auditor management's assessment of the risk of fraud in the financial statements.</t>
  </si>
  <si>
    <t>They have disclosed to the auditor their knowledge of fraud/suspected fraud involving management, employees with significant roles in internal control,</t>
  </si>
  <si>
    <t>Disclosed to the auditor their knowledge of any allegations of
fraud/suspected fraud communicated by employees, former employees,
analysts, regulators or others.</t>
  </si>
  <si>
    <t>SLAuS 330 - Responding to the risk assessment</t>
  </si>
  <si>
    <t>Transaction level</t>
  </si>
  <si>
    <t>Financial statement level risk</t>
  </si>
  <si>
    <t>Particular assertion level risk</t>
  </si>
  <si>
    <t>Accounts balance level</t>
  </si>
  <si>
    <t>Impact on entire financial statements</t>
  </si>
  <si>
    <t xml:space="preserve">Presentation &amp; disclosure level </t>
  </si>
  <si>
    <t>Finance manger left close to year end</t>
  </si>
  <si>
    <t>Some assets are not depreciated</t>
  </si>
  <si>
    <t>Company decided to go for listing (IPO)</t>
  </si>
  <si>
    <t>Understatement of revenue due to missing invoices</t>
  </si>
  <si>
    <t>Change in senior management</t>
  </si>
  <si>
    <t xml:space="preserve">No physical asset verification for last 5 year </t>
  </si>
  <si>
    <t>New finance manager has business administration degree</t>
  </si>
  <si>
    <t xml:space="preserve">PO are not approved </t>
  </si>
  <si>
    <t>Food city</t>
  </si>
  <si>
    <t>Ex: Materiality</t>
  </si>
  <si>
    <t>Overall response</t>
  </si>
  <si>
    <t>Assertion level response</t>
  </si>
  <si>
    <r>
      <t xml:space="preserve"> Emphasising to audit staff the need to maintain </t>
    </r>
    <r>
      <rPr>
        <sz val="11"/>
        <color rgb="FFFF0000"/>
        <rFont val="Calibri"/>
        <family val="2"/>
        <scheme val="minor"/>
      </rPr>
      <t>professional scepticism</t>
    </r>
  </si>
  <si>
    <r>
      <t xml:space="preserve"> Assigning </t>
    </r>
    <r>
      <rPr>
        <sz val="11"/>
        <color rgb="FFFF0000"/>
        <rFont val="Calibri"/>
        <family val="2"/>
        <scheme val="minor"/>
      </rPr>
      <t>additional or more experienced staff</t>
    </r>
    <r>
      <rPr>
        <sz val="11"/>
        <color theme="1"/>
        <rFont val="Calibri"/>
        <family val="2"/>
        <scheme val="minor"/>
      </rPr>
      <t xml:space="preserve"> to the audit team</t>
    </r>
  </si>
  <si>
    <t>Moderate</t>
  </si>
  <si>
    <t>High</t>
  </si>
  <si>
    <t>Significant risk</t>
  </si>
  <si>
    <r>
      <t xml:space="preserve"> Providing </t>
    </r>
    <r>
      <rPr>
        <sz val="11"/>
        <color rgb="FFFF0000"/>
        <rFont val="Calibri"/>
        <family val="2"/>
        <scheme val="minor"/>
      </rPr>
      <t>more supervision</t>
    </r>
    <r>
      <rPr>
        <sz val="11"/>
        <color theme="1"/>
        <rFont val="Calibri"/>
        <family val="2"/>
        <scheme val="minor"/>
      </rPr>
      <t xml:space="preserve"> on the audit</t>
    </r>
  </si>
  <si>
    <r>
      <t xml:space="preserve"> Incorporating more </t>
    </r>
    <r>
      <rPr>
        <sz val="11"/>
        <color rgb="FFFF0000"/>
        <rFont val="Calibri"/>
        <family val="2"/>
        <scheme val="minor"/>
      </rPr>
      <t>unpredictability</t>
    </r>
    <r>
      <rPr>
        <sz val="11"/>
        <color theme="1"/>
        <rFont val="Calibri"/>
        <family val="2"/>
        <scheme val="minor"/>
      </rPr>
      <t xml:space="preserve"> into the audit procedures</t>
    </r>
  </si>
  <si>
    <t>TOC</t>
  </si>
  <si>
    <t>SP</t>
  </si>
  <si>
    <t>Combine approach - (TOC+SP)</t>
  </si>
  <si>
    <r>
      <t xml:space="preserve"> Making general changes to the </t>
    </r>
    <r>
      <rPr>
        <sz val="11"/>
        <color rgb="FFFF0000"/>
        <rFont val="Calibri"/>
        <family val="2"/>
        <scheme val="minor"/>
      </rPr>
      <t>nature, timing or extent</t>
    </r>
    <r>
      <rPr>
        <sz val="11"/>
        <color theme="1"/>
        <rFont val="Calibri"/>
        <family val="2"/>
        <scheme val="minor"/>
      </rPr>
      <t xml:space="preserve"> of audit procedures</t>
    </r>
  </si>
  <si>
    <t>Re- calculation</t>
  </si>
  <si>
    <t>Re - Performance</t>
  </si>
  <si>
    <t>Audit staff</t>
  </si>
  <si>
    <r>
      <t xml:space="preserve">SLAuS 315 - </t>
    </r>
    <r>
      <rPr>
        <sz val="11"/>
        <color rgb="FFFF0000"/>
        <rFont val="Calibri"/>
        <family val="2"/>
        <scheme val="minor"/>
      </rPr>
      <t>Identify &amp; assessing the risk of MM</t>
    </r>
    <r>
      <rPr>
        <sz val="11"/>
        <color theme="1"/>
        <rFont val="Calibri"/>
        <family val="2"/>
        <scheme val="minor"/>
      </rPr>
      <t xml:space="preserve"> through </t>
    </r>
    <r>
      <rPr>
        <sz val="11"/>
        <color rgb="FFFF0000"/>
        <rFont val="Calibri"/>
        <family val="2"/>
        <scheme val="minor"/>
      </rPr>
      <t>Understanding the entity and its environment</t>
    </r>
  </si>
  <si>
    <t>Entity's selection and application of accounting policies</t>
  </si>
  <si>
    <t>What?</t>
  </si>
  <si>
    <t>Photocopy machine</t>
  </si>
  <si>
    <t>LKAS16</t>
  </si>
  <si>
    <t>To identify and assess the risks of MM</t>
  </si>
  <si>
    <t>Perform RAP</t>
  </si>
  <si>
    <t>Building in Colombo</t>
  </si>
  <si>
    <t>Cost or Revaluation</t>
  </si>
  <si>
    <t>To design and perform FAP</t>
  </si>
  <si>
    <t>Industry, regulatory and other external factors</t>
  </si>
  <si>
    <t>To  exercise audit judgement,</t>
  </si>
  <si>
    <t>Nature of the entity</t>
  </si>
  <si>
    <t>LKAS 2</t>
  </si>
  <si>
    <t>Lower of cost or NRV</t>
  </si>
  <si>
    <t>Objectives and strategies and related business risks</t>
  </si>
  <si>
    <t>Always inventory keep at cost</t>
  </si>
  <si>
    <t>KPI</t>
  </si>
  <si>
    <t>ICs</t>
  </si>
  <si>
    <t>SPAMSOAP</t>
  </si>
  <si>
    <t>Ex: Source</t>
  </si>
  <si>
    <t>Prior period knowledge</t>
  </si>
  <si>
    <t>Enquiries of management, appropriate individuals within the internal audit function and others within the entity</t>
  </si>
  <si>
    <t>Wed site</t>
  </si>
  <si>
    <t>Read annual report</t>
  </si>
  <si>
    <t>Read magazine</t>
  </si>
  <si>
    <t xml:space="preserve">Annual report </t>
  </si>
  <si>
    <t>ex</t>
  </si>
  <si>
    <t>4 Steps</t>
  </si>
  <si>
    <t>Significant risks</t>
  </si>
  <si>
    <t>KPI-Sales target given to marketing manager
Risk : - sales can be manipulated</t>
  </si>
  <si>
    <r>
      <rPr>
        <sz val="11"/>
        <color rgb="FFFF0000"/>
        <rFont val="Calibri"/>
        <family val="2"/>
        <scheme val="minor"/>
      </rPr>
      <t>Identify risks</t>
    </r>
    <r>
      <rPr>
        <sz val="11"/>
        <color theme="1"/>
        <rFont val="Calibri"/>
        <family val="2"/>
        <scheme val="minor"/>
      </rPr>
      <t xml:space="preserve"> throughout the process of obtaining an understanding</t>
    </r>
  </si>
  <si>
    <r>
      <t>Significant risks are</t>
    </r>
    <r>
      <rPr>
        <sz val="11"/>
        <color rgb="FFFF0000"/>
        <rFont val="Calibri"/>
        <family val="2"/>
        <scheme val="minor"/>
      </rPr>
      <t xml:space="preserve"> complex or unusual transactions</t>
    </r>
    <r>
      <rPr>
        <sz val="11"/>
        <color theme="1"/>
        <rFont val="Calibri"/>
        <family val="2"/>
        <scheme val="minor"/>
      </rPr>
      <t xml:space="preserve"> that may indicate fraud, or other special risks</t>
    </r>
  </si>
  <si>
    <r>
      <rPr>
        <sz val="11"/>
        <color rgb="FFFF0000"/>
        <rFont val="Calibri"/>
        <family val="2"/>
        <scheme val="minor"/>
      </rPr>
      <t>Assess the identified risks</t>
    </r>
    <r>
      <rPr>
        <sz val="11"/>
        <color theme="1"/>
        <rFont val="Calibri"/>
        <family val="2"/>
        <scheme val="minor"/>
      </rPr>
      <t xml:space="preserve"> and evaluate whether they relate more</t>
    </r>
    <r>
      <rPr>
        <sz val="11"/>
        <color rgb="FFFF0000"/>
        <rFont val="Calibri"/>
        <family val="2"/>
        <scheme val="minor"/>
      </rPr>
      <t xml:space="preserve"> pervasively to the financial statements as a whole</t>
    </r>
  </si>
  <si>
    <r>
      <t xml:space="preserve">Significant risks are those that require </t>
    </r>
    <r>
      <rPr>
        <sz val="11"/>
        <color rgb="FFFF0000"/>
        <rFont val="Calibri"/>
        <family val="2"/>
        <scheme val="minor"/>
      </rPr>
      <t>special audit consideration</t>
    </r>
  </si>
  <si>
    <t>Revenue can be overstated - Completeness/Occurrence</t>
  </si>
  <si>
    <r>
      <rPr>
        <sz val="11"/>
        <color rgb="FFFF0000"/>
        <rFont val="Calibri"/>
        <family val="2"/>
        <scheme val="minor"/>
      </rPr>
      <t>Relate the risks</t>
    </r>
    <r>
      <rPr>
        <sz val="11"/>
        <color theme="1"/>
        <rFont val="Calibri"/>
        <family val="2"/>
        <scheme val="minor"/>
      </rPr>
      <t xml:space="preserve"> to what can go wrong at the </t>
    </r>
    <r>
      <rPr>
        <sz val="11"/>
        <color rgb="FFFF0000"/>
        <rFont val="Calibri"/>
        <family val="2"/>
        <scheme val="minor"/>
      </rPr>
      <t>assertion level</t>
    </r>
  </si>
  <si>
    <t>Eg</t>
  </si>
  <si>
    <t>Highly probable</t>
  </si>
  <si>
    <r>
      <t xml:space="preserve">Consider the </t>
    </r>
    <r>
      <rPr>
        <sz val="11"/>
        <color rgb="FFFF0000"/>
        <rFont val="Calibri"/>
        <family val="2"/>
        <scheme val="minor"/>
      </rPr>
      <t>likelihood</t>
    </r>
    <r>
      <rPr>
        <sz val="11"/>
        <color theme="1"/>
        <rFont val="Calibri"/>
        <family val="2"/>
        <scheme val="minor"/>
      </rPr>
      <t xml:space="preserve"> of the risks causing a material misstatement</t>
    </r>
  </si>
  <si>
    <t xml:space="preserve"> Risk of fraud </t>
  </si>
  <si>
    <t> Its relationship with recent economic, accounting or other developments (SLFRS9/SLFRS16)</t>
  </si>
  <si>
    <t> The degree of subjectivity in the financial information (Revaluation/provision for pending litigations)</t>
  </si>
  <si>
    <t>Auditing a bank - loan defaults risk</t>
  </si>
  <si>
    <t> It is an unusual transaction (Food city - 500,000)</t>
  </si>
  <si>
    <t>Parent</t>
  </si>
  <si>
    <t>Subsidiary</t>
  </si>
  <si>
    <t> It is a significant transaction with a related party (Parent purchase RM from subsidiary)</t>
  </si>
  <si>
    <t>LKAS 24</t>
  </si>
  <si>
    <t>A Ltd</t>
  </si>
  <si>
    <t>B Ltd</t>
  </si>
  <si>
    <t>Loan impairment calculation will be impacted</t>
  </si>
  <si>
    <r>
      <rPr>
        <sz val="11"/>
        <color rgb="FFFF0000"/>
        <rFont val="Calibri"/>
        <family val="2"/>
        <scheme val="minor"/>
      </rPr>
      <t>Relate the risks</t>
    </r>
    <r>
      <rPr>
        <sz val="11"/>
        <color theme="1"/>
        <rFont val="Calibri"/>
        <family val="2"/>
        <scheme val="minor"/>
      </rPr>
      <t xml:space="preserve"> to what can go wrong at the assertion level</t>
    </r>
  </si>
  <si>
    <t> The complexity of the transaction (Valuation of biological assets)</t>
  </si>
  <si>
    <t>Fully own subsidiary</t>
  </si>
  <si>
    <t>All record can be destroyed</t>
  </si>
  <si>
    <t>less probable</t>
  </si>
  <si>
    <r>
      <t xml:space="preserve">Audit </t>
    </r>
    <r>
      <rPr>
        <b/>
        <sz val="11"/>
        <color rgb="FFFF0000"/>
        <rFont val="Calibri"/>
        <family val="2"/>
        <scheme val="minor"/>
      </rPr>
      <t>Procedures</t>
    </r>
  </si>
  <si>
    <t xml:space="preserve">Why? </t>
  </si>
  <si>
    <t>To collect SAAE</t>
  </si>
  <si>
    <t>To provide reasonable assurance</t>
  </si>
  <si>
    <t>31//03/2020</t>
  </si>
  <si>
    <t>Risk assessment Procedures</t>
  </si>
  <si>
    <t>Further audit procedures</t>
  </si>
  <si>
    <t>6 month</t>
  </si>
  <si>
    <t>30/09/2019</t>
  </si>
  <si>
    <t>RAP</t>
  </si>
  <si>
    <t>FAP</t>
  </si>
  <si>
    <t>Interim Audit</t>
  </si>
  <si>
    <t>Yearend statutory audit</t>
  </si>
  <si>
    <t>Out come</t>
  </si>
  <si>
    <t>Test of controls</t>
  </si>
  <si>
    <t>Substantive procedures</t>
  </si>
  <si>
    <t>If interim audit has performed - 2 month</t>
  </si>
  <si>
    <t>TOC - Risk low</t>
  </si>
  <si>
    <t>SP - risk high</t>
  </si>
  <si>
    <r>
      <rPr>
        <u/>
        <sz val="11"/>
        <color theme="1"/>
        <rFont val="Calibri"/>
        <family val="2"/>
        <scheme val="minor"/>
      </rPr>
      <t>Risk</t>
    </r>
    <r>
      <rPr>
        <sz val="11"/>
        <color theme="1"/>
        <rFont val="Calibri"/>
        <family val="2"/>
        <scheme val="minor"/>
      </rPr>
      <t xml:space="preserve"> of MM</t>
    </r>
  </si>
  <si>
    <t>(Test operating effectiveness of ICs)</t>
  </si>
  <si>
    <r>
      <t xml:space="preserve">- Check </t>
    </r>
    <r>
      <rPr>
        <sz val="11"/>
        <color rgb="FF92D050"/>
        <rFont val="Calibri"/>
        <family val="2"/>
        <scheme val="minor"/>
      </rPr>
      <t>segregation of duties</t>
    </r>
  </si>
  <si>
    <r>
      <t xml:space="preserve">- Check </t>
    </r>
    <r>
      <rPr>
        <sz val="11"/>
        <color rgb="FF92D050"/>
        <rFont val="Calibri"/>
        <family val="2"/>
        <scheme val="minor"/>
      </rPr>
      <t>approval</t>
    </r>
    <r>
      <rPr>
        <sz val="11"/>
        <color theme="1"/>
        <rFont val="Calibri"/>
        <family val="2"/>
        <scheme val="minor"/>
      </rPr>
      <t xml:space="preserve"> for sale invoices</t>
    </r>
  </si>
  <si>
    <t>Substantive analytical procedures</t>
  </si>
  <si>
    <t>Test of detail</t>
  </si>
  <si>
    <t>Internal controls are effective</t>
  </si>
  <si>
    <r>
      <t xml:space="preserve">- Re preform </t>
    </r>
    <r>
      <rPr>
        <sz val="11"/>
        <color rgb="FF92D050"/>
        <rFont val="Calibri"/>
        <family val="2"/>
        <scheme val="minor"/>
      </rPr>
      <t>bank rec</t>
    </r>
  </si>
  <si>
    <t>SAP</t>
  </si>
  <si>
    <t>TOD</t>
  </si>
  <si>
    <r>
      <t xml:space="preserve">Internal controls are </t>
    </r>
    <r>
      <rPr>
        <sz val="11"/>
        <color rgb="FFC0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effective</t>
    </r>
  </si>
  <si>
    <r>
      <t xml:space="preserve">- Perform </t>
    </r>
    <r>
      <rPr>
        <sz val="11"/>
        <color rgb="FF92D050"/>
        <rFont val="Calibri"/>
        <family val="2"/>
        <scheme val="minor"/>
      </rPr>
      <t>physical assets verification</t>
    </r>
  </si>
  <si>
    <t>- Ratio calculation</t>
  </si>
  <si>
    <t>Detail testing of TA,AB,P&amp;D level assertions</t>
  </si>
  <si>
    <t xml:space="preserve"> - Trend analysis</t>
  </si>
  <si>
    <t xml:space="preserve"> - Reasonableness test</t>
  </si>
  <si>
    <t>Nature of  Audit procedure to collect SAAE</t>
  </si>
  <si>
    <t>19/2020</t>
  </si>
  <si>
    <t>20/2021</t>
  </si>
  <si>
    <t>Ratio</t>
  </si>
  <si>
    <t>GP margin/NP margin/ROCE/ROE</t>
  </si>
  <si>
    <t>GP marging</t>
  </si>
  <si>
    <t>Debtors collection period</t>
  </si>
  <si>
    <t>Trend analysis</t>
  </si>
  <si>
    <t>Oct</t>
  </si>
  <si>
    <t>Nov</t>
  </si>
  <si>
    <t>Dec</t>
  </si>
  <si>
    <t>Jan</t>
  </si>
  <si>
    <t xml:space="preserve">Mathematical accuracy </t>
  </si>
  <si>
    <t>Dep, int</t>
  </si>
  <si>
    <t>Sales - keels</t>
  </si>
  <si>
    <t>4Mn</t>
  </si>
  <si>
    <t>Auditor's independent execution</t>
  </si>
  <si>
    <t>Bank rec, sales rec, payroll rec</t>
  </si>
  <si>
    <t>Reasonableness test</t>
  </si>
  <si>
    <t>CA-PPE</t>
  </si>
  <si>
    <t>Dep - P&amp;L</t>
  </si>
  <si>
    <t>10Mn</t>
  </si>
  <si>
    <t>9Mn</t>
  </si>
  <si>
    <t>Loan Vs Interest</t>
  </si>
  <si>
    <t>Sales Vs Sales distribution cost</t>
  </si>
  <si>
    <t>Head count Vs salary</t>
  </si>
  <si>
    <r>
      <t xml:space="preserve">SLAuS 320 </t>
    </r>
    <r>
      <rPr>
        <sz val="11"/>
        <color rgb="FFFF0000"/>
        <rFont val="Calibri"/>
        <family val="2"/>
        <scheme val="minor"/>
      </rPr>
      <t>Materiality</t>
    </r>
    <r>
      <rPr>
        <sz val="11"/>
        <color theme="1"/>
        <rFont val="Calibri"/>
        <family val="2"/>
        <scheme val="minor"/>
      </rPr>
      <t xml:space="preserve"> in Planning and Performing an Audit</t>
    </r>
  </si>
  <si>
    <t>10/=</t>
  </si>
  <si>
    <r>
      <t xml:space="preserve">Information is material if its </t>
    </r>
    <r>
      <rPr>
        <sz val="11"/>
        <color rgb="FFFF0000"/>
        <rFont val="Calibri"/>
        <family val="2"/>
        <scheme val="minor"/>
      </rPr>
      <t>omission or misstatement</t>
    </r>
    <r>
      <rPr>
        <sz val="11"/>
        <color theme="1"/>
        <rFont val="Calibri"/>
        <family val="2"/>
        <scheme val="minor"/>
      </rPr>
      <t xml:space="preserve"> could </t>
    </r>
    <r>
      <rPr>
        <sz val="11"/>
        <color rgb="FFFF0000"/>
        <rFont val="Calibri"/>
        <family val="2"/>
        <scheme val="minor"/>
      </rPr>
      <t>influence</t>
    </r>
    <r>
      <rPr>
        <sz val="11"/>
        <color theme="1"/>
        <rFont val="Calibri"/>
        <family val="2"/>
        <scheme val="minor"/>
      </rPr>
      <t xml:space="preserve"> the </t>
    </r>
    <r>
      <rPr>
        <sz val="11"/>
        <color rgb="FFFF0000"/>
        <rFont val="Calibri"/>
        <family val="2"/>
        <scheme val="minor"/>
      </rPr>
      <t xml:space="preserve">economic decisions </t>
    </r>
  </si>
  <si>
    <t>Materiality for Financial Statements as a whole</t>
  </si>
  <si>
    <t>Benchmark</t>
  </si>
  <si>
    <t>Value</t>
  </si>
  <si>
    <t xml:space="preserve"> %</t>
  </si>
  <si>
    <t>Profit before tax</t>
  </si>
  <si>
    <t>1-5.</t>
  </si>
  <si>
    <t>Performance materiality level</t>
  </si>
  <si>
    <t xml:space="preserve">Gross profit </t>
  </si>
  <si>
    <t>½–1</t>
  </si>
  <si>
    <t xml:space="preserve">Revenue </t>
  </si>
  <si>
    <t>Particular assertions - T/A, A/B, P&amp;D</t>
  </si>
  <si>
    <t xml:space="preserve">Total assets </t>
  </si>
  <si>
    <t>1–2</t>
  </si>
  <si>
    <t xml:space="preserve">Net assets </t>
  </si>
  <si>
    <t>2–5</t>
  </si>
  <si>
    <t>AP perform at assertion level</t>
  </si>
  <si>
    <t xml:space="preserve">Profit after tax </t>
  </si>
  <si>
    <t>5–10</t>
  </si>
  <si>
    <t>T/A - Revenue</t>
  </si>
  <si>
    <t>Misstatements</t>
  </si>
  <si>
    <t>Ex: Food city</t>
  </si>
  <si>
    <t>Revised</t>
  </si>
  <si>
    <t>Revised materiality</t>
  </si>
  <si>
    <t>PBT</t>
  </si>
  <si>
    <t>Any omission or misstatement more than 1Mn will be material</t>
  </si>
  <si>
    <t>Unmodified Opinion - Financial statement are true &amp; fair view</t>
  </si>
  <si>
    <t>Less than 1Mn</t>
  </si>
  <si>
    <t>Modified Opinion - Financial statement are not true &amp; fair view</t>
  </si>
  <si>
    <t>More than 1Mn</t>
  </si>
  <si>
    <t>Construction</t>
  </si>
  <si>
    <t>Banks</t>
  </si>
  <si>
    <t>N/A</t>
  </si>
  <si>
    <t>The materiality level will impact on the auditor's decisions relating to:</t>
  </si>
  <si>
    <t> How many items to examine - Sample</t>
  </si>
  <si>
    <t> Which items to examine</t>
  </si>
  <si>
    <t> Whether to use sampling techniques</t>
  </si>
  <si>
    <t> What level of misstatement is likely to result in a modified audit opinion</t>
  </si>
  <si>
    <t>Following factors may affect the identification of an appropriate benchmark:</t>
  </si>
  <si>
    <t>Elements of the financial statements</t>
  </si>
  <si>
    <t>Nature of the entity, industry and economic environment</t>
  </si>
  <si>
    <t>Entity's ownership structure and financing</t>
  </si>
  <si>
    <t>Revision of materiality</t>
  </si>
  <si>
    <t>The level of materiality must be revised for the financial statements as a whole if</t>
  </si>
  <si>
    <r>
      <t xml:space="preserve">the auditor </t>
    </r>
    <r>
      <rPr>
        <sz val="11"/>
        <color rgb="FFFF0000"/>
        <rFont val="Calibri"/>
        <family val="2"/>
        <scheme val="minor"/>
      </rPr>
      <t>becomes aware of information during the audit</t>
    </r>
    <r>
      <rPr>
        <sz val="11"/>
        <color theme="1"/>
        <rFont val="Calibri"/>
        <family val="2"/>
        <scheme val="minor"/>
      </rPr>
      <t xml:space="preserve"> that would have</t>
    </r>
  </si>
  <si>
    <t>caused the auditor to have determined a different amount during planning</t>
  </si>
  <si>
    <t>2.3 Documentation of materiality</t>
  </si>
  <si>
    <t>SLAuS 320 (para. 14) requires the following to be documented:</t>
  </si>
  <si>
    <t> Materiality for the financial statements as a whole</t>
  </si>
  <si>
    <t> Materiality level or levels for particular classes of transactions, account</t>
  </si>
  <si>
    <t>balances or disclosures if applicable</t>
  </si>
  <si>
    <t> Performance materiality</t>
  </si>
  <si>
    <t> Any revision of the above as the audit progresses</t>
  </si>
  <si>
    <t>SLAUS 200 - OVERALL OBJECTIVES OF THE INDEPENDENT AUDITOR</t>
  </si>
  <si>
    <t>1.Overall Objective</t>
  </si>
  <si>
    <t>2. Requirements</t>
  </si>
  <si>
    <t>3.Failure to Achieve an Objective</t>
  </si>
  <si>
    <t>To obtain reasonable assurance about whether the financial statements as a whole are free from material misstatement, whether due to fraud or error</t>
  </si>
  <si>
    <t>Ethical Requirements Relating to an Audit of Financial Statements</t>
  </si>
  <si>
    <t>If an objective in a relevant SLAuS cannot be achieved</t>
  </si>
  <si>
    <t>Professional Skepticism</t>
  </si>
  <si>
    <r>
      <t>Then auditor shall evaluate whether this</t>
    </r>
    <r>
      <rPr>
        <sz val="11"/>
        <color rgb="FFC00000"/>
        <rFont val="Calibri"/>
        <family val="2"/>
        <scheme val="minor"/>
      </rPr>
      <t xml:space="preserve"> prevents the auditor from achieving the overall objectives</t>
    </r>
  </si>
  <si>
    <t>Professional Judgment</t>
  </si>
  <si>
    <t>If it has impact on overall objectives, modify the auditor’s opinion or withdraw from the engagement</t>
  </si>
  <si>
    <r>
      <t xml:space="preserve">To </t>
    </r>
    <r>
      <rPr>
        <sz val="11"/>
        <color rgb="FFFF0000"/>
        <rFont val="Calibri"/>
        <family val="2"/>
        <scheme val="minor"/>
      </rPr>
      <t>report on the financial statements</t>
    </r>
    <r>
      <rPr>
        <sz val="11"/>
        <color theme="1"/>
        <rFont val="Calibri"/>
        <family val="2"/>
        <scheme val="minor"/>
      </rPr>
      <t>, and communicate as required by the SLAuSs,</t>
    </r>
  </si>
  <si>
    <t>Sufficient Appropriate Audit Evidence and Audit Risk</t>
  </si>
  <si>
    <r>
      <t xml:space="preserve">To obtain reasonable assurance, the auditor shall obtain sufficient appropriate audit evidence to </t>
    </r>
    <r>
      <rPr>
        <sz val="11"/>
        <color rgb="FFFF0000"/>
        <rFont val="Calibri"/>
        <family val="2"/>
        <scheme val="minor"/>
      </rPr>
      <t>reduce audit risk to an acceptably low level</t>
    </r>
  </si>
  <si>
    <t xml:space="preserve">Conduct of an Audit in Accordance with SLAuSs </t>
  </si>
  <si>
    <t>Complying with SLAuSs Relevant to the Audit</t>
  </si>
  <si>
    <r>
      <rPr>
        <sz val="11"/>
        <color rgb="FFC00000"/>
        <rFont val="Calibri"/>
        <family val="2"/>
        <scheme val="minor"/>
      </rPr>
      <t>Objective</t>
    </r>
    <r>
      <rPr>
        <sz val="11"/>
        <color theme="1"/>
        <rFont val="Calibri"/>
        <family val="2"/>
        <scheme val="minor"/>
      </rPr>
      <t>s Stated in Individual SLAuSs</t>
    </r>
  </si>
  <si>
    <r>
      <t xml:space="preserve">Complying with Relevant </t>
    </r>
    <r>
      <rPr>
        <sz val="11"/>
        <color rgb="FFC00000"/>
        <rFont val="Calibri"/>
        <family val="2"/>
        <scheme val="minor"/>
      </rPr>
      <t>Requirements</t>
    </r>
  </si>
  <si>
    <t>SLAuS 450 - EVALUATION OF MISSTATEMENTS IDENTIFIED DURING THE AUDIT</t>
  </si>
  <si>
    <t>1. Why this standard</t>
  </si>
  <si>
    <t>3. Requirements</t>
  </si>
  <si>
    <r>
      <t>To evaluate the effect of</t>
    </r>
    <r>
      <rPr>
        <sz val="11"/>
        <color rgb="FFC00000"/>
        <rFont val="Calibri"/>
        <family val="2"/>
        <scheme val="minor"/>
      </rPr>
      <t xml:space="preserve"> identified misstatement</t>
    </r>
    <r>
      <rPr>
        <sz val="11"/>
        <color theme="1"/>
        <rFont val="Calibri"/>
        <family val="2"/>
        <scheme val="minor"/>
      </rPr>
      <t xml:space="preserve"> before the overall conclusion (Before SLAuS 700/705/706)</t>
    </r>
  </si>
  <si>
    <t>Accumulation of Identified Misstatements</t>
  </si>
  <si>
    <t>Consideration of Identified Misstatements as the Audit Progresses</t>
  </si>
  <si>
    <r>
      <t xml:space="preserve">The auditor shall determine whether the </t>
    </r>
    <r>
      <rPr>
        <sz val="11"/>
        <color rgb="FFFF0000"/>
        <rFont val="Calibri"/>
        <family val="2"/>
        <scheme val="minor"/>
      </rPr>
      <t>overall audit strategy and audit plan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C00000"/>
        <rFont val="Calibri"/>
        <family val="2"/>
        <scheme val="minor"/>
      </rPr>
      <t>need to be revised if</t>
    </r>
  </si>
  <si>
    <t>2. Objective</t>
  </si>
  <si>
    <t>(a) Evaluate the effect of identified misstatements on the audit; and</t>
  </si>
  <si>
    <t>a</t>
  </si>
  <si>
    <t>The nature of identified misstatements</t>
  </si>
  <si>
    <r>
      <t xml:space="preserve">(b) Evaluate the effect of </t>
    </r>
    <r>
      <rPr>
        <sz val="11"/>
        <color rgb="FFC00000"/>
        <rFont val="Calibri"/>
        <family val="2"/>
        <scheme val="minor"/>
      </rPr>
      <t>uncorrected misstatements</t>
    </r>
    <r>
      <rPr>
        <sz val="11"/>
        <color theme="1"/>
        <rFont val="Calibri"/>
        <family val="2"/>
        <scheme val="minor"/>
      </rPr>
      <t>, if any, on the financial statements.</t>
    </r>
  </si>
  <si>
    <t>E.g.: Fraud - Auditor decided to do more works, then revised the audit plan</t>
  </si>
  <si>
    <t>b</t>
  </si>
  <si>
    <t>Accumulated misstatement check with materiality</t>
  </si>
  <si>
    <t xml:space="preserve">Uncorrected misstatement - </t>
  </si>
  <si>
    <t>Misstatement identified during the audit which are not corrected</t>
  </si>
  <si>
    <t>Communication and Correction of Misstatements</t>
  </si>
  <si>
    <r>
      <t xml:space="preserve">The auditor shall communicate, </t>
    </r>
    <r>
      <rPr>
        <sz val="11"/>
        <color rgb="FFC00000"/>
        <rFont val="Calibri"/>
        <family val="2"/>
        <scheme val="minor"/>
      </rPr>
      <t>on a timely</t>
    </r>
    <r>
      <rPr>
        <sz val="11"/>
        <color theme="1"/>
        <rFont val="Calibri"/>
        <family val="2"/>
        <scheme val="minor"/>
      </rPr>
      <t xml:space="preserve"> basis all misstatements accumulated during the audit </t>
    </r>
    <r>
      <rPr>
        <sz val="11"/>
        <color rgb="FFC00000"/>
        <rFont val="Calibri"/>
        <family val="2"/>
        <scheme val="minor"/>
      </rPr>
      <t>with the appropriate level of management</t>
    </r>
    <r>
      <rPr>
        <sz val="11"/>
        <color theme="1"/>
        <rFont val="Calibri"/>
        <family val="2"/>
        <scheme val="minor"/>
      </rPr>
      <t xml:space="preserve"> unless prohibited by law or regulation. </t>
    </r>
    <r>
      <rPr>
        <sz val="11"/>
        <color rgb="FFC00000"/>
        <rFont val="Calibri"/>
        <family val="2"/>
        <scheme val="minor"/>
      </rPr>
      <t>The auditor shall request management to correct those misstatements</t>
    </r>
  </si>
  <si>
    <t>If refuse</t>
  </si>
  <si>
    <t>Understanding of management’s reasons for not making the corrections</t>
  </si>
  <si>
    <t>Evaluating whether the financial statements as a whole are free from material misstatement</t>
  </si>
  <si>
    <t>Evaluating the Effect of Uncorrected Misstatements</t>
  </si>
  <si>
    <t>Reassessing the  materiality</t>
  </si>
  <si>
    <t>Evaluate the effect on the financial statement</t>
  </si>
  <si>
    <t>The size and nature of the misstatements</t>
  </si>
  <si>
    <t>The effect of uncorrected misstatements related to prior periods</t>
  </si>
  <si>
    <t>Communication with Those Charged with Governance</t>
  </si>
  <si>
    <t>Written Representations</t>
  </si>
  <si>
    <t>SLAuS-500 - Audit evidence</t>
  </si>
  <si>
    <t>To provide RA (To confirm assertion)</t>
  </si>
  <si>
    <t>How do you collect ?</t>
  </si>
  <si>
    <t>Perform AP</t>
  </si>
  <si>
    <t>to form the opinion</t>
  </si>
  <si>
    <t>ex: -</t>
  </si>
  <si>
    <t>Audit debtors - A/B level assertion</t>
  </si>
  <si>
    <t>Relevant assertion</t>
  </si>
  <si>
    <t>Evidance</t>
  </si>
  <si>
    <t>Sufficient</t>
  </si>
  <si>
    <t>Appropriate</t>
  </si>
  <si>
    <t>Existence</t>
  </si>
  <si>
    <t>Call external confirmation</t>
  </si>
  <si>
    <t>4.5Mn</t>
  </si>
  <si>
    <t>How much?</t>
  </si>
  <si>
    <t>How good?</t>
  </si>
  <si>
    <t>Check subsequent settlement</t>
  </si>
  <si>
    <t>Quantity</t>
  </si>
  <si>
    <t>Completeness</t>
  </si>
  <si>
    <t>Match debtors aging with debtor control account balance</t>
  </si>
  <si>
    <t>Control A/C</t>
  </si>
  <si>
    <t>Subledger</t>
  </si>
  <si>
    <t>Rights &amp; Obligation</t>
  </si>
  <si>
    <t>Check sales invoices</t>
  </si>
  <si>
    <t>20Mn</t>
  </si>
  <si>
    <t>Valuation</t>
  </si>
  <si>
    <t>Calculate debtors impairment</t>
  </si>
  <si>
    <t>IFRS9</t>
  </si>
  <si>
    <t>Relevant</t>
  </si>
  <si>
    <t>Reliable</t>
  </si>
  <si>
    <t>Should be relevant for what?</t>
  </si>
  <si>
    <r>
      <t xml:space="preserve">External evidence are </t>
    </r>
    <r>
      <rPr>
        <sz val="11"/>
        <color rgb="FFFF0000"/>
        <rFont val="Calibri"/>
        <family val="2"/>
        <scheme val="minor"/>
      </rPr>
      <t>more</t>
    </r>
    <r>
      <rPr>
        <sz val="11"/>
        <color theme="1"/>
        <rFont val="Calibri"/>
        <family val="2"/>
        <scheme val="minor"/>
      </rPr>
      <t xml:space="preserve"> reliable than internal</t>
    </r>
  </si>
  <si>
    <t>G/L</t>
  </si>
  <si>
    <t>Internal</t>
  </si>
  <si>
    <t>FSA</t>
  </si>
  <si>
    <t>E/C</t>
  </si>
  <si>
    <t>External</t>
  </si>
  <si>
    <t>1)</t>
  </si>
  <si>
    <r>
      <t xml:space="preserve">1 AE </t>
    </r>
    <r>
      <rPr>
        <sz val="11"/>
        <color rgb="FFFF0000"/>
        <rFont val="Calibri"/>
        <family val="2"/>
        <scheme val="minor"/>
      </rPr>
      <t>should not</t>
    </r>
    <r>
      <rPr>
        <sz val="11"/>
        <color theme="1"/>
        <rFont val="Calibri"/>
        <family val="2"/>
        <scheme val="minor"/>
      </rPr>
      <t xml:space="preserve"> address many assertions</t>
    </r>
  </si>
  <si>
    <r>
      <t xml:space="preserve">Internal evidence are </t>
    </r>
    <r>
      <rPr>
        <sz val="11"/>
        <color rgb="FFFF0000"/>
        <rFont val="Calibri"/>
        <family val="2"/>
        <scheme val="minor"/>
      </rPr>
      <t>more</t>
    </r>
    <r>
      <rPr>
        <sz val="11"/>
        <color theme="1"/>
        <rFont val="Calibri"/>
        <family val="2"/>
        <scheme val="minor"/>
      </rPr>
      <t xml:space="preserve"> reliable when ICs sound</t>
    </r>
  </si>
  <si>
    <r>
      <t xml:space="preserve">Originals are </t>
    </r>
    <r>
      <rPr>
        <sz val="11"/>
        <color rgb="FFFF0000"/>
        <rFont val="Calibri"/>
        <family val="2"/>
        <scheme val="minor"/>
      </rPr>
      <t xml:space="preserve">more </t>
    </r>
    <r>
      <rPr>
        <sz val="11"/>
        <color theme="1"/>
        <rFont val="Calibri"/>
        <family val="2"/>
        <scheme val="minor"/>
      </rPr>
      <t xml:space="preserve">reliable than copies </t>
    </r>
  </si>
  <si>
    <t>100 invoices</t>
  </si>
  <si>
    <t>1.Call external confirmation</t>
  </si>
  <si>
    <t>1AE</t>
  </si>
  <si>
    <t xml:space="preserve">Receive 90 original &amp; 10 copies </t>
  </si>
  <si>
    <t xml:space="preserve">Right </t>
  </si>
  <si>
    <r>
      <t xml:space="preserve">Direct evidence are </t>
    </r>
    <r>
      <rPr>
        <sz val="11"/>
        <color rgb="FFFF0000"/>
        <rFont val="Calibri"/>
        <family val="2"/>
        <scheme val="minor"/>
      </rPr>
      <t>more</t>
    </r>
    <r>
      <rPr>
        <sz val="11"/>
        <color theme="1"/>
        <rFont val="Calibri"/>
        <family val="2"/>
        <scheme val="minor"/>
      </rPr>
      <t xml:space="preserve"> reliable than indirect</t>
    </r>
  </si>
  <si>
    <t>External confirmation received to auditor through management</t>
  </si>
  <si>
    <t>AE should accumulate for 1 assertion</t>
  </si>
  <si>
    <r>
      <t xml:space="preserve">Written evidence are </t>
    </r>
    <r>
      <rPr>
        <sz val="11"/>
        <color rgb="FFFF0000"/>
        <rFont val="Calibri"/>
        <family val="2"/>
        <scheme val="minor"/>
      </rPr>
      <t xml:space="preserve">more </t>
    </r>
    <r>
      <rPr>
        <sz val="11"/>
        <color theme="1"/>
        <rFont val="Calibri"/>
        <family val="2"/>
        <scheme val="minor"/>
      </rPr>
      <t xml:space="preserve">reliable than oral </t>
    </r>
  </si>
  <si>
    <t xml:space="preserve">Confirmation through phone call </t>
  </si>
  <si>
    <t>Correct</t>
  </si>
  <si>
    <t>2AE</t>
  </si>
  <si>
    <t>3AE</t>
  </si>
  <si>
    <t>Audit evidence means?</t>
  </si>
  <si>
    <r>
      <t xml:space="preserve">Audit evidence is </t>
    </r>
    <r>
      <rPr>
        <sz val="11"/>
        <color rgb="FFFF0000"/>
        <rFont val="Calibri"/>
        <family val="2"/>
        <scheme val="minor"/>
      </rPr>
      <t>all the information</t>
    </r>
    <r>
      <rPr>
        <sz val="11"/>
        <color theme="1"/>
        <rFont val="Calibri"/>
        <family val="2"/>
        <scheme val="minor"/>
      </rPr>
      <t xml:space="preserve"> used by the auditor in arriving at the</t>
    </r>
  </si>
  <si>
    <t>conclusions on which the auditor's opinion is based</t>
  </si>
  <si>
    <t>SLAUS 505 - External Confirmations</t>
  </si>
  <si>
    <t>What is external confirmation?</t>
  </si>
  <si>
    <t>2.Assertions Addressed by External Confirmations</t>
  </si>
  <si>
    <t>External confirmation is the process of obtaining and evaluating audit evidence</t>
  </si>
  <si>
    <r>
      <rPr>
        <sz val="11"/>
        <color rgb="FFFF0000"/>
        <rFont val="Calibri"/>
        <family val="2"/>
        <scheme val="minor"/>
      </rPr>
      <t>Existence</t>
    </r>
    <r>
      <rPr>
        <sz val="11"/>
        <color theme="1"/>
        <rFont val="Calibri"/>
        <family val="2"/>
        <scheme val="minor"/>
      </rPr>
      <t xml:space="preserve"> of the account </t>
    </r>
  </si>
  <si>
    <t>4.Positive and Negative Confirmations request letter</t>
  </si>
  <si>
    <t>3.External Confirmation Procedures</t>
  </si>
  <si>
    <r>
      <t xml:space="preserve"> through a </t>
    </r>
    <r>
      <rPr>
        <sz val="11"/>
        <color rgb="FFFF0000"/>
        <rFont val="Calibri"/>
        <family val="2"/>
        <scheme val="minor"/>
      </rPr>
      <t>representation of information or an existing condition directly from a third party</t>
    </r>
  </si>
  <si>
    <t>Does not ordinarily provide evidence relating to valuation assertion</t>
  </si>
  <si>
    <t>Debtors/Creditors</t>
  </si>
  <si>
    <t>Some times auditor can confirm - cutoff / rights &amp; obligation</t>
  </si>
  <si>
    <t>Positive EC request</t>
  </si>
  <si>
    <t>Negetive EC request</t>
  </si>
  <si>
    <t>Determine the information to be confirmed or request</t>
  </si>
  <si>
    <t xml:space="preserve">Ex: Debtor balance or transactions </t>
  </si>
  <si>
    <t>Banks &amp; financial institutions</t>
  </si>
  <si>
    <t>Request respondant to</t>
  </si>
  <si>
    <t>Selecting the appropriate confirming party</t>
  </si>
  <si>
    <t>ABC Ltd - Debtor</t>
  </si>
  <si>
    <t>Inventory held by 3rd party</t>
  </si>
  <si>
    <r>
      <t xml:space="preserve">reply wheather </t>
    </r>
    <r>
      <rPr>
        <sz val="11"/>
        <color rgb="FFFF0000"/>
        <rFont val="Calibri"/>
        <family val="2"/>
        <scheme val="minor"/>
      </rPr>
      <t>agree or no</t>
    </r>
  </si>
  <si>
    <r>
      <t xml:space="preserve">reply </t>
    </r>
    <r>
      <rPr>
        <sz val="11"/>
        <color rgb="FFFF0000"/>
        <rFont val="Calibri"/>
        <family val="2"/>
        <scheme val="minor"/>
      </rPr>
      <t>if only disagree</t>
    </r>
  </si>
  <si>
    <r>
      <t xml:space="preserve">Designing the </t>
    </r>
    <r>
      <rPr>
        <sz val="11"/>
        <color rgb="FFFF0000"/>
        <rFont val="Calibri"/>
        <family val="2"/>
        <scheme val="minor"/>
      </rPr>
      <t>confirmation requests</t>
    </r>
    <r>
      <rPr>
        <sz val="11"/>
        <color theme="1"/>
        <rFont val="Calibri"/>
        <family val="2"/>
        <scheme val="minor"/>
      </rPr>
      <t xml:space="preserve">, including determining that requests are properly addressed and contain return information for responses to be sent </t>
    </r>
    <r>
      <rPr>
        <sz val="11"/>
        <color rgb="FFFF0000"/>
        <rFont val="Calibri"/>
        <family val="2"/>
        <scheme val="minor"/>
      </rPr>
      <t>directly to the auditor</t>
    </r>
  </si>
  <si>
    <t>From layers on provision for litigation</t>
  </si>
  <si>
    <t>Sending the requests,</t>
  </si>
  <si>
    <t>Ex: 1</t>
  </si>
  <si>
    <t>Reply</t>
  </si>
  <si>
    <t>7.Management Requests</t>
  </si>
  <si>
    <t>Debtor's book</t>
  </si>
  <si>
    <t>Management requests the auditor not to do so</t>
  </si>
  <si>
    <t xml:space="preserve">auditor should consider whether there are valid grounds for such a request </t>
  </si>
  <si>
    <t>Ex: 2</t>
  </si>
  <si>
    <t>Not reply</t>
  </si>
  <si>
    <t>and obtain audit evidence to support the validity</t>
  </si>
  <si>
    <t>If agree-auditor should apply alternative audit procedures</t>
  </si>
  <si>
    <t xml:space="preserve">If the auditor does not accept -limitation on the scope </t>
  </si>
  <si>
    <t>To be clarified in audit report chapter</t>
  </si>
  <si>
    <t>5.No Response to a Positive Confirmation Request</t>
  </si>
  <si>
    <t>Perform alternative audit procedures : ex check subsequent settlement</t>
  </si>
  <si>
    <t>6.Use of negative confirmation request</t>
  </si>
  <si>
    <t>The assessed risk of material misstatement - very low</t>
  </si>
  <si>
    <t>large number of small balances are involved</t>
  </si>
  <si>
    <t>1000 Debtors</t>
  </si>
  <si>
    <t>Per Debtor balance small</t>
  </si>
  <si>
    <t>Substantial number of errors is not expected</t>
  </si>
  <si>
    <t>The auditor believes that respondents will not disregard the confirmation requests.</t>
  </si>
  <si>
    <t>SLAuS 580 - WRITTEN REPRESENTATIONS</t>
  </si>
  <si>
    <t>1. Management’s Responsibilities</t>
  </si>
  <si>
    <t>2. Date</t>
  </si>
  <si>
    <t>3.Content</t>
  </si>
  <si>
    <t>-It has fulfilled its responsibility for the preparation of the financial statements (FRF)</t>
  </si>
  <si>
    <t xml:space="preserve">Near as practicable to, but not after, the date of the auditor’s report </t>
  </si>
  <si>
    <t>We have fulfilled our responsibilities for preparation of F/Ss</t>
  </si>
  <si>
    <t>31/07/2021</t>
  </si>
  <si>
    <r>
      <t>SLAuS 540-</t>
    </r>
    <r>
      <rPr>
        <sz val="11"/>
        <color rgb="FFFF0000"/>
        <rFont val="Calibri"/>
        <family val="2"/>
        <scheme val="minor"/>
      </rPr>
      <t>Significant assumptions</t>
    </r>
    <r>
      <rPr>
        <sz val="11"/>
        <color theme="1"/>
        <rFont val="Calibri"/>
        <family val="2"/>
        <scheme val="minor"/>
      </rPr>
      <t xml:space="preserve"> used by us in making accounting estimates are </t>
    </r>
    <r>
      <rPr>
        <sz val="11"/>
        <color rgb="FFFF0000"/>
        <rFont val="Calibri"/>
        <family val="2"/>
        <scheme val="minor"/>
      </rPr>
      <t>reasonable</t>
    </r>
    <r>
      <rPr>
        <sz val="11"/>
        <color theme="1"/>
        <rFont val="Calibri"/>
        <family val="2"/>
        <scheme val="minor"/>
      </rPr>
      <t xml:space="preserve">, </t>
    </r>
  </si>
  <si>
    <t>FS date</t>
  </si>
  <si>
    <t>20/7/2021</t>
  </si>
  <si>
    <t>Audit report date</t>
  </si>
  <si>
    <t xml:space="preserve">SLAuS 550-Related party relationships and transactions have been appropriately accounted </t>
  </si>
  <si>
    <t>RP - Parent &amp; subsidiary</t>
  </si>
  <si>
    <t>latter date</t>
  </si>
  <si>
    <t>SLAuS 560-All  subsequent events - adjusted or disclosed</t>
  </si>
  <si>
    <t>LKAS 10</t>
  </si>
  <si>
    <t>SLAuS 450-uncorrected misstatements is attached to the representation letter</t>
  </si>
  <si>
    <t>RPT - Parent &amp; subsidiary</t>
  </si>
  <si>
    <t>4.Requested Written Representations Not Provided</t>
  </si>
  <si>
    <t xml:space="preserve">Any other matters that the auditor may consider </t>
  </si>
  <si>
    <t xml:space="preserve">Purchase RM </t>
  </si>
  <si>
    <t>Discuss the matter with management</t>
  </si>
  <si>
    <t xml:space="preserve">Reevaluate the integrity of management </t>
  </si>
  <si>
    <t>Take appropriate actions, including determining the possible effect on the opinion (SLAuS 705)</t>
  </si>
  <si>
    <t>Information Provided</t>
  </si>
  <si>
    <t xml:space="preserve">Access to all information </t>
  </si>
  <si>
    <t>5.Doubt as to the Reliability of Written Representations</t>
  </si>
  <si>
    <t xml:space="preserve">Additional information that you have requested </t>
  </si>
  <si>
    <r>
      <rPr>
        <sz val="11"/>
        <color rgb="FFFF0000"/>
        <rFont val="Calibri"/>
        <family val="2"/>
        <scheme val="minor"/>
      </rPr>
      <t>Inconsistencies</t>
    </r>
    <r>
      <rPr>
        <sz val="11"/>
        <color theme="1"/>
        <rFont val="Calibri"/>
        <family val="2"/>
        <scheme val="minor"/>
      </rPr>
      <t xml:space="preserve"> between one or more written representations and audit evidence obtained from another source</t>
    </r>
  </si>
  <si>
    <t xml:space="preserve">Unrestricted access to persons within the entity </t>
  </si>
  <si>
    <r>
      <t xml:space="preserve">Auditor may consider whether the </t>
    </r>
    <r>
      <rPr>
        <sz val="11"/>
        <color rgb="FFFF0000"/>
        <rFont val="Calibri"/>
        <family val="2"/>
        <scheme val="minor"/>
      </rPr>
      <t>risk assessment remains appropriate</t>
    </r>
  </si>
  <si>
    <t>All transactions have been recorded</t>
  </si>
  <si>
    <r>
      <t>if not, r</t>
    </r>
    <r>
      <rPr>
        <sz val="11"/>
        <color rgb="FFFF0000"/>
        <rFont val="Calibri"/>
        <family val="2"/>
        <scheme val="minor"/>
      </rPr>
      <t>evise the risk assessment</t>
    </r>
    <r>
      <rPr>
        <sz val="11"/>
        <color theme="1"/>
        <rFont val="Calibri"/>
        <family val="2"/>
        <scheme val="minor"/>
      </rPr>
      <t xml:space="preserve"> and determine the nature, timing and extent of further audit procedures</t>
    </r>
  </si>
  <si>
    <t>SLAuS 240 - Disclosed fraud Risk</t>
  </si>
  <si>
    <t>SLAuS 250 - non-compliance or suspected non-compliance with laws and regulations</t>
  </si>
  <si>
    <t>SLAuS 550 - we have disclosed - related parties and all the related party relationships and transactions of which we are aware</t>
  </si>
  <si>
    <t>Assumptions used in accounting estimates are reasonable</t>
  </si>
  <si>
    <t>Building dep at 25%</t>
  </si>
  <si>
    <t>SLuS570- Going concern - Ability to run the business for foreseeable future (12 Months)</t>
  </si>
  <si>
    <t>Objectives</t>
  </si>
  <si>
    <r>
      <t xml:space="preserve">1.To obtain SAAE regarding </t>
    </r>
    <r>
      <rPr>
        <sz val="11"/>
        <color rgb="FFFF0000"/>
        <rFont val="Calibri"/>
        <family val="2"/>
        <scheme val="minor"/>
      </rPr>
      <t>appropriateness</t>
    </r>
    <r>
      <rPr>
        <sz val="11"/>
        <color theme="1"/>
        <rFont val="Calibri"/>
        <family val="2"/>
        <scheme val="minor"/>
      </rPr>
      <t xml:space="preserve"> of the mgt's use of GC assumption</t>
    </r>
  </si>
  <si>
    <r>
      <t xml:space="preserve">2.To conclude whether there is </t>
    </r>
    <r>
      <rPr>
        <sz val="11"/>
        <color rgb="FFFF0000"/>
        <rFont val="Calibri"/>
        <family val="2"/>
        <scheme val="minor"/>
      </rPr>
      <t>material uncertainty</t>
    </r>
    <r>
      <rPr>
        <sz val="11"/>
        <color theme="1"/>
        <rFont val="Calibri"/>
        <family val="2"/>
        <scheme val="minor"/>
      </rPr>
      <t xml:space="preserve"> regarding events &amp; conditions that cast </t>
    </r>
    <r>
      <rPr>
        <sz val="11"/>
        <color rgb="FFFF0000"/>
        <rFont val="Calibri"/>
        <family val="2"/>
        <scheme val="minor"/>
      </rPr>
      <t>significant doubt about entities ability to continue as GC</t>
    </r>
  </si>
  <si>
    <t>Requirement</t>
  </si>
  <si>
    <t>1. Perform RAP</t>
  </si>
  <si>
    <t>Events &amp; conditions that cast significant doubt that the co, may not be able to continue as GC</t>
  </si>
  <si>
    <t>(-)</t>
  </si>
  <si>
    <t>Net Assets = TA-TL</t>
  </si>
  <si>
    <t xml:space="preserve"> - Inquiry</t>
  </si>
  <si>
    <t>Net Assets = SC + Reserves</t>
  </si>
  <si>
    <t xml:space="preserve"> - Inspection</t>
  </si>
  <si>
    <t>Net Assets = Equity</t>
  </si>
  <si>
    <t xml:space="preserve"> - AP</t>
  </si>
  <si>
    <t xml:space="preserve">GC indications </t>
  </si>
  <si>
    <t>NL</t>
  </si>
  <si>
    <t xml:space="preserve"> - Observations</t>
  </si>
  <si>
    <t>SC+Res</t>
  </si>
  <si>
    <t>NA</t>
  </si>
  <si>
    <t>SC</t>
  </si>
  <si>
    <t>Financial Indicators</t>
  </si>
  <si>
    <t>Operational Indicators</t>
  </si>
  <si>
    <t>Other indicators</t>
  </si>
  <si>
    <t>NCL</t>
  </si>
  <si>
    <t>R/E</t>
  </si>
  <si>
    <t>- Continues losses</t>
  </si>
  <si>
    <t>-Loss of key suppliers</t>
  </si>
  <si>
    <t xml:space="preserve"> - Pending litigation</t>
  </si>
  <si>
    <t>CFs</t>
  </si>
  <si>
    <t xml:space="preserve"> -Negative operating CF</t>
  </si>
  <si>
    <t>-Loss of key customers</t>
  </si>
  <si>
    <t>-Covid-19</t>
  </si>
  <si>
    <t>Operating CFs</t>
  </si>
  <si>
    <t>Mn</t>
  </si>
  <si>
    <t>- Net lability position (- NA)</t>
  </si>
  <si>
    <t>- Supplier converts to cash</t>
  </si>
  <si>
    <t>Investment CFs</t>
  </si>
  <si>
    <t>- Banks are not giving loans</t>
  </si>
  <si>
    <t>Financing CFs</t>
  </si>
  <si>
    <t xml:space="preserve">2. Evaluate mgt mitigation plan </t>
  </si>
  <si>
    <t>If event conditions are identified - perform further audit procedures</t>
  </si>
  <si>
    <t>- Evaluate Mgt assessment</t>
  </si>
  <si>
    <t>- We can continue as GC (Hotel)</t>
  </si>
  <si>
    <t xml:space="preserve">- Evaluate Mgt plan for future actions </t>
  </si>
  <si>
    <t>- Open the hotel for locals</t>
  </si>
  <si>
    <t xml:space="preserve"> - Giving attactive offers</t>
  </si>
  <si>
    <t xml:space="preserve"> - Convert in to quarantine centres</t>
  </si>
  <si>
    <t xml:space="preserve"> - Evaluate whether outcome of the plan will improve GC or not</t>
  </si>
  <si>
    <t xml:space="preserve"> - Evaluate whether plan is feasible</t>
  </si>
  <si>
    <t xml:space="preserve"> -If forecast CF &amp; profit are available - check those</t>
  </si>
  <si>
    <t xml:space="preserve"> - Take Mgt representation letter (SLAuS 580)</t>
  </si>
  <si>
    <t>SLAuS 560 - Subsequent events</t>
  </si>
  <si>
    <t>LKAS 10 - Event after reporting period</t>
  </si>
  <si>
    <t>Adjusted</t>
  </si>
  <si>
    <t>Non adjustable Disclosure</t>
  </si>
  <si>
    <t>1.To obtain SAAE regarding the events that happen between</t>
  </si>
  <si>
    <r>
      <t xml:space="preserve">To respond to facts that become aware </t>
    </r>
    <r>
      <rPr>
        <b/>
        <sz val="11"/>
        <color rgb="FFC00000"/>
        <rFont val="Calibri"/>
        <family val="2"/>
        <scheme val="minor"/>
      </rPr>
      <t>after date of audit report</t>
    </r>
    <r>
      <rPr>
        <sz val="11"/>
        <color theme="1"/>
        <rFont val="Calibri"/>
        <family val="2"/>
        <scheme val="minor"/>
      </rPr>
      <t xml:space="preserve"> &amp; if known would have caused to modify opinion</t>
    </r>
  </si>
  <si>
    <t>(1) 4 months to audit</t>
  </si>
  <si>
    <t>(2).</t>
  </si>
  <si>
    <t>(3).</t>
  </si>
  <si>
    <t>Date of F/S</t>
  </si>
  <si>
    <t>Date of Audit report</t>
  </si>
  <si>
    <t>2. After audit report but before F/S issued to users</t>
  </si>
  <si>
    <t>3. After F/S issued to users</t>
  </si>
  <si>
    <t>31/03/2021
F/Ss date</t>
  </si>
  <si>
    <t>31/07/2021
AR date</t>
  </si>
  <si>
    <t>8/8/2021
F/Ss issue date</t>
  </si>
  <si>
    <t>Provision for pending litigation</t>
  </si>
  <si>
    <r>
      <t xml:space="preserve">That require </t>
    </r>
    <r>
      <rPr>
        <sz val="11"/>
        <color rgb="FFC00000"/>
        <rFont val="Calibri"/>
        <family val="2"/>
        <scheme val="minor"/>
      </rPr>
      <t>adjustments or disclosures</t>
    </r>
  </si>
  <si>
    <t>10/8/2021 - August - Court has granted the order</t>
  </si>
  <si>
    <r>
      <rPr>
        <b/>
        <sz val="11"/>
        <color rgb="FF00B050"/>
        <rFont val="Calibri"/>
        <family val="2"/>
        <scheme val="minor"/>
      </rPr>
      <t xml:space="preserve">Active duty:- </t>
    </r>
    <r>
      <rPr>
        <sz val="11"/>
        <color theme="1"/>
        <rFont val="Calibri"/>
        <family val="2"/>
        <scheme val="minor"/>
      </rPr>
      <t xml:space="preserve">Auditor is responsible for performing </t>
    </r>
    <r>
      <rPr>
        <sz val="11"/>
        <color rgb="FFC00000"/>
        <rFont val="Calibri"/>
        <family val="2"/>
        <scheme val="minor"/>
      </rPr>
      <t>specific audit procedures</t>
    </r>
    <r>
      <rPr>
        <sz val="11"/>
        <color theme="1"/>
        <rFont val="Calibri"/>
        <family val="2"/>
        <scheme val="minor"/>
      </rPr>
      <t xml:space="preserve"> design to identify subsequent events</t>
    </r>
  </si>
  <si>
    <r>
      <rPr>
        <b/>
        <sz val="11"/>
        <color rgb="FF00B050"/>
        <rFont val="Calibri"/>
        <family val="2"/>
        <scheme val="minor"/>
      </rPr>
      <t>Passive duty :</t>
    </r>
    <r>
      <rPr>
        <sz val="11"/>
        <color rgb="FFC00000"/>
        <rFont val="Calibri"/>
        <family val="2"/>
        <scheme val="minor"/>
      </rPr>
      <t xml:space="preserve"> - Not responsible</t>
    </r>
    <r>
      <rPr>
        <sz val="11"/>
        <color theme="1"/>
        <rFont val="Calibri"/>
        <family val="2"/>
        <scheme val="minor"/>
      </rPr>
      <t xml:space="preserve"> for performing specific audit procedures</t>
    </r>
  </si>
  <si>
    <t>Paid 3.5 Mn</t>
  </si>
  <si>
    <t>However</t>
  </si>
  <si>
    <t>Duel dating</t>
  </si>
  <si>
    <t>Audit procedures</t>
  </si>
  <si>
    <t>Inquire from mgt as how mgt identify SE</t>
  </si>
  <si>
    <t>Are you going to amend?</t>
  </si>
  <si>
    <t>Obtain latest interim F/S or mgt A/C</t>
  </si>
  <si>
    <t>Mgt agree - yes</t>
  </si>
  <si>
    <t>eg-: Check provision for pending litigation in April, May Monthly financial statements</t>
  </si>
  <si>
    <t xml:space="preserve">Auditor issue new audit report / Duel dating </t>
  </si>
  <si>
    <t>Issue new audit report - Emphasis of matter</t>
  </si>
  <si>
    <t>Read board meeting minutes</t>
  </si>
  <si>
    <t>Inquire from layers</t>
  </si>
  <si>
    <t>Mgt agree - No</t>
  </si>
  <si>
    <t>-Discuss with TCWG - Audit committee</t>
  </si>
  <si>
    <t xml:space="preserve"> -Take action to limit the reliance of audit report</t>
  </si>
  <si>
    <t>yes</t>
  </si>
  <si>
    <t xml:space="preserve"> - Modify/Qualify the audit report/opinion</t>
  </si>
  <si>
    <t>SLAuS 550 - Related Parties</t>
  </si>
  <si>
    <t xml:space="preserve">To be discussed </t>
  </si>
  <si>
    <r>
      <t xml:space="preserve">Definition - </t>
    </r>
    <r>
      <rPr>
        <sz val="11"/>
        <color rgb="FFFF0000"/>
        <rFont val="Calibri"/>
        <family val="2"/>
        <scheme val="minor"/>
      </rPr>
      <t>RP</t>
    </r>
  </si>
  <si>
    <t>Impact on Audit report</t>
  </si>
  <si>
    <t>As difine in FRF</t>
  </si>
  <si>
    <t>Perform AP to obtain SAAE regarding,</t>
  </si>
  <si>
    <r>
      <t xml:space="preserve">Existance or </t>
    </r>
    <r>
      <rPr>
        <sz val="11"/>
        <color rgb="FFFF0000"/>
        <rFont val="Calibri"/>
        <family val="2"/>
        <scheme val="minor"/>
      </rPr>
      <t>RP</t>
    </r>
  </si>
  <si>
    <r>
      <t xml:space="preserve">Person or other entity </t>
    </r>
    <r>
      <rPr>
        <sz val="11"/>
        <color rgb="FFFF0000"/>
        <rFont val="Calibri"/>
        <family val="2"/>
        <scheme val="minor"/>
      </rPr>
      <t>control/giving significant influence/jointly control</t>
    </r>
    <r>
      <rPr>
        <sz val="11"/>
        <color theme="1"/>
        <rFont val="Calibri"/>
        <family val="2"/>
        <scheme val="minor"/>
      </rPr>
      <t xml:space="preserve"> over reporting entity</t>
    </r>
  </si>
  <si>
    <r>
      <t xml:space="preserve">- Identification of </t>
    </r>
    <r>
      <rPr>
        <sz val="11"/>
        <color rgb="FFFF0000"/>
        <rFont val="Calibri"/>
        <family val="2"/>
        <scheme val="minor"/>
      </rPr>
      <t>RP</t>
    </r>
  </si>
  <si>
    <t>FD's wife</t>
  </si>
  <si>
    <t>Review last year audit file</t>
  </si>
  <si>
    <t>Unable to Obtain SAAE</t>
  </si>
  <si>
    <t>Conclude disclosers &amp; not adequate</t>
  </si>
  <si>
    <r>
      <t xml:space="preserve">- Disclosure of </t>
    </r>
    <r>
      <rPr>
        <sz val="11"/>
        <color rgb="FFFF0000"/>
        <rFont val="Calibri"/>
        <family val="2"/>
        <scheme val="minor"/>
      </rPr>
      <t>RP</t>
    </r>
    <r>
      <rPr>
        <sz val="11"/>
        <color theme="1"/>
        <rFont val="Calibri"/>
        <family val="2"/>
        <scheme val="minor"/>
      </rPr>
      <t xml:space="preserve"> by Mgt</t>
    </r>
  </si>
  <si>
    <t>Review board meeting minutes</t>
  </si>
  <si>
    <t>PR &amp; RPT</t>
  </si>
  <si>
    <t>Parent subsidiary relationship</t>
  </si>
  <si>
    <r>
      <t xml:space="preserve">- Effect of </t>
    </r>
    <r>
      <rPr>
        <sz val="11"/>
        <color rgb="FFFF0000"/>
        <rFont val="Calibri"/>
        <family val="2"/>
        <scheme val="minor"/>
      </rPr>
      <t>RPT</t>
    </r>
    <r>
      <rPr>
        <sz val="11"/>
        <color theme="1"/>
        <rFont val="Calibri"/>
        <family val="2"/>
        <scheme val="minor"/>
      </rPr>
      <t xml:space="preserve"> That are material to FSs</t>
    </r>
  </si>
  <si>
    <t>Provide legal service</t>
  </si>
  <si>
    <t>Inquiry from management</t>
  </si>
  <si>
    <t>Significant influence</t>
  </si>
  <si>
    <t>Associate relationship</t>
  </si>
  <si>
    <t>Scope limitaion</t>
  </si>
  <si>
    <t>Non complinace with LKAS</t>
  </si>
  <si>
    <r>
      <t xml:space="preserve">Transactions with </t>
    </r>
    <r>
      <rPr>
        <sz val="11"/>
        <color rgb="FFFF0000"/>
        <rFont val="Calibri"/>
        <family val="2"/>
        <scheme val="minor"/>
      </rPr>
      <t>RP</t>
    </r>
  </si>
  <si>
    <t>Qualified or disclaimer</t>
  </si>
  <si>
    <t xml:space="preserve">Qualified Opinion or adverse </t>
  </si>
  <si>
    <t>jointly control</t>
  </si>
  <si>
    <t>SM related party</t>
  </si>
  <si>
    <r>
      <t xml:space="preserve">Auditors are not responsible to detect all </t>
    </r>
    <r>
      <rPr>
        <sz val="11"/>
        <color rgb="FFFF0000"/>
        <rFont val="Calibri"/>
        <family val="2"/>
        <scheme val="minor"/>
      </rPr>
      <t>PRT</t>
    </r>
  </si>
  <si>
    <t>Focus on - Business processes &amp; Ics</t>
  </si>
  <si>
    <t>AM related party</t>
  </si>
  <si>
    <t>Because of degree of uncertainty</t>
  </si>
  <si>
    <r>
      <t xml:space="preserve">SA </t>
    </r>
    <r>
      <rPr>
        <b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related party</t>
    </r>
  </si>
  <si>
    <r>
      <t xml:space="preserve">Examine identified </t>
    </r>
    <r>
      <rPr>
        <sz val="11"/>
        <color rgb="FFFF0000"/>
        <rFont val="Calibri"/>
        <family val="2"/>
        <scheme val="minor"/>
      </rPr>
      <t>RPT</t>
    </r>
  </si>
  <si>
    <t>Management responsibility</t>
  </si>
  <si>
    <t>Confirm amount &amp; terms</t>
  </si>
  <si>
    <t xml:space="preserve">- Identify &amp; disclose </t>
  </si>
  <si>
    <t>Confirm with banks &amp; agents</t>
  </si>
  <si>
    <t>Key management personal</t>
  </si>
  <si>
    <t>RP</t>
  </si>
  <si>
    <t>ABC Ltd audit client</t>
  </si>
  <si>
    <t>RPT</t>
  </si>
  <si>
    <t>D</t>
  </si>
  <si>
    <t>Obtain management representation letter</t>
  </si>
  <si>
    <r>
      <t>Director of ABC -</t>
    </r>
    <r>
      <rPr>
        <sz val="11"/>
        <color rgb="FF00B050"/>
        <rFont val="Calibri"/>
        <family val="2"/>
        <scheme val="minor"/>
      </rPr>
      <t xml:space="preserve"> RP</t>
    </r>
  </si>
  <si>
    <t xml:space="preserve"> - Implement ICs to ensure RPT are identified &amp; disclosed</t>
  </si>
  <si>
    <t>All RTP should approved by senior management</t>
  </si>
  <si>
    <t>Close family members</t>
  </si>
  <si>
    <t>Wife/Husband/children of directors</t>
  </si>
  <si>
    <t>Situations where auditor cannot be expected to detect all material related party transactions.</t>
  </si>
  <si>
    <t>When there is complex organization structure</t>
  </si>
  <si>
    <t>Not related party</t>
  </si>
  <si>
    <t>Transaction take place without a charge (without a cost)</t>
  </si>
  <si>
    <t>Suppliers</t>
  </si>
  <si>
    <t>eg: purchase From subsidiary without paying money</t>
  </si>
  <si>
    <t>Customers</t>
  </si>
  <si>
    <t xml:space="preserve">RPT are not self evidence to auditor </t>
  </si>
  <si>
    <t>Government</t>
  </si>
  <si>
    <t>S purchase RM from M</t>
  </si>
  <si>
    <t>Finance director of JMC</t>
  </si>
  <si>
    <t>Valuation consultancy provided by Finance director</t>
  </si>
  <si>
    <t>SLAUS 230 - Audit Documentation</t>
  </si>
  <si>
    <t>1. What is Audit Documentation?</t>
  </si>
  <si>
    <t>2. Purpose of audit documentation</t>
  </si>
  <si>
    <t>3. Form, Content and Extent of Audit Documentation</t>
  </si>
  <si>
    <r>
      <t xml:space="preserve">Audit documentation –The record of </t>
    </r>
    <r>
      <rPr>
        <sz val="11"/>
        <color rgb="FFC00000"/>
        <rFont val="Calibri"/>
        <family val="2"/>
        <scheme val="minor"/>
      </rPr>
      <t>audit procedures performed</t>
    </r>
    <r>
      <rPr>
        <sz val="11"/>
        <color theme="1"/>
        <rFont val="Calibri"/>
        <family val="2"/>
        <scheme val="minor"/>
      </rPr>
      <t xml:space="preserve">, relevant </t>
    </r>
    <r>
      <rPr>
        <sz val="11"/>
        <color rgb="FFC00000"/>
        <rFont val="Calibri"/>
        <family val="2"/>
        <scheme val="minor"/>
      </rPr>
      <t>audit evidence</t>
    </r>
    <r>
      <rPr>
        <sz val="11"/>
        <color theme="1"/>
        <rFont val="Calibri"/>
        <family val="2"/>
        <scheme val="minor"/>
      </rPr>
      <t xml:space="preserve"> obtained, and </t>
    </r>
    <r>
      <rPr>
        <sz val="11"/>
        <color rgb="FFC00000"/>
        <rFont val="Calibri"/>
        <family val="2"/>
        <scheme val="minor"/>
      </rPr>
      <t>conclusions</t>
    </r>
    <r>
      <rPr>
        <sz val="11"/>
        <color theme="1"/>
        <rFont val="Calibri"/>
        <family val="2"/>
        <scheme val="minor"/>
      </rPr>
      <t xml:space="preserve"> the auditor reached (terms such as “working papers” or “workpapers” are also sometimes used).</t>
    </r>
  </si>
  <si>
    <r>
      <rPr>
        <b/>
        <sz val="11"/>
        <color rgb="FFC00000"/>
        <rFont val="Calibri"/>
        <family val="2"/>
        <scheme val="minor"/>
      </rPr>
      <t xml:space="preserve">Primary purpose </t>
    </r>
    <r>
      <rPr>
        <sz val="11"/>
        <color theme="1"/>
        <rFont val="Calibri"/>
        <family val="2"/>
        <scheme val="minor"/>
      </rPr>
      <t xml:space="preserve">-Evidence of the auditor’s </t>
    </r>
    <r>
      <rPr>
        <sz val="11"/>
        <color rgb="FFC00000"/>
        <rFont val="Calibri"/>
        <family val="2"/>
        <scheme val="minor"/>
      </rPr>
      <t>basis for a conclusion</t>
    </r>
    <r>
      <rPr>
        <sz val="11"/>
        <color theme="1"/>
        <rFont val="Calibri"/>
        <family val="2"/>
        <scheme val="minor"/>
      </rPr>
      <t xml:space="preserve"> about the achievement of the overall objectives of the auditor</t>
    </r>
  </si>
  <si>
    <r>
      <t xml:space="preserve">Form &amp; content </t>
    </r>
    <r>
      <rPr>
        <u/>
        <sz val="11"/>
        <color theme="1"/>
        <rFont val="Calibri"/>
        <family val="2"/>
        <scheme val="minor"/>
      </rPr>
      <t>depends on</t>
    </r>
  </si>
  <si>
    <t>- Size and complexity of the entity</t>
  </si>
  <si>
    <t xml:space="preserve"> -Nature of the audit procedures to be performed</t>
  </si>
  <si>
    <t>Additional purposes</t>
  </si>
  <si>
    <t>- Identified risks of material misstatement</t>
  </si>
  <si>
    <r>
      <t xml:space="preserve">- Assisting the engagement team to </t>
    </r>
    <r>
      <rPr>
        <sz val="11"/>
        <color rgb="FFC00000"/>
        <rFont val="Calibri"/>
        <family val="2"/>
        <scheme val="minor"/>
      </rPr>
      <t>plan and perform</t>
    </r>
    <r>
      <rPr>
        <sz val="11"/>
        <color theme="1"/>
        <rFont val="Calibri"/>
        <family val="2"/>
        <scheme val="minor"/>
      </rPr>
      <t xml:space="preserve"> the audit</t>
    </r>
  </si>
  <si>
    <t xml:space="preserve"> -Significance of the audit evidence obtained</t>
  </si>
  <si>
    <r>
      <t xml:space="preserve">- Assisting </t>
    </r>
    <r>
      <rPr>
        <sz val="11"/>
        <color rgb="FFC00000"/>
        <rFont val="Calibri"/>
        <family val="2"/>
        <scheme val="minor"/>
      </rPr>
      <t>supervision of the work</t>
    </r>
    <r>
      <rPr>
        <sz val="11"/>
        <color theme="1"/>
        <rFont val="Calibri"/>
        <family val="2"/>
        <scheme val="minor"/>
      </rPr>
      <t xml:space="preserve"> performed</t>
    </r>
  </si>
  <si>
    <r>
      <t xml:space="preserve">- Assisting to </t>
    </r>
    <r>
      <rPr>
        <sz val="11"/>
        <color rgb="FFC00000"/>
        <rFont val="Calibri"/>
        <family val="2"/>
        <scheme val="minor"/>
      </rPr>
      <t xml:space="preserve">quality </t>
    </r>
    <r>
      <rPr>
        <sz val="11"/>
        <color theme="1"/>
        <rFont val="Calibri"/>
        <family val="2"/>
        <scheme val="minor"/>
      </rPr>
      <t>review</t>
    </r>
  </si>
  <si>
    <t>Conent</t>
  </si>
  <si>
    <t>Name of the clent</t>
  </si>
  <si>
    <t>Perment audit file</t>
  </si>
  <si>
    <t>Current audit file</t>
  </si>
  <si>
    <t>Subject</t>
  </si>
  <si>
    <t>Legal structure of client</t>
  </si>
  <si>
    <t>1. Audit plan, risk assessment, audit procedure</t>
  </si>
  <si>
    <t>Balance sheet date</t>
  </si>
  <si>
    <t>Important legal documents</t>
  </si>
  <si>
    <t>2. Ratios &amp; analytical procedures</t>
  </si>
  <si>
    <t>Date of preparation &amp; Prepared by</t>
  </si>
  <si>
    <t>Article of association</t>
  </si>
  <si>
    <t>3. Trial balance</t>
  </si>
  <si>
    <t>Date of review &amp; reviewed by</t>
  </si>
  <si>
    <t>Statutory requirement to be complied</t>
  </si>
  <si>
    <t>4. Audit evidence such confirmation, Mgt representation letter etc.</t>
  </si>
  <si>
    <t>Name of the reviewer</t>
  </si>
  <si>
    <t>Detail of major fixed assets</t>
  </si>
  <si>
    <t>5. Audit opinion</t>
  </si>
  <si>
    <t>Jan 2018 - Q 9</t>
  </si>
  <si>
    <t>Case summary</t>
  </si>
  <si>
    <t>Tiara Ltd.- operates a clothing store.</t>
  </si>
  <si>
    <t>Focus on high-spending customers.</t>
  </si>
  <si>
    <t>maxi dress, and was very popular</t>
  </si>
  <si>
    <t>Tiara Ltd. imported Rs.15 million worth of maxi dresses in February 2017</t>
  </si>
  <si>
    <t>By August 2017, the sleeveless dress has become very popular</t>
  </si>
  <si>
    <t>As at 31st December 2017, Tiara Ltd. had Rs.5 million worth inventory of sleeveless dresses and Rs.2 million worth inventory of maxi dresses remaining in its store</t>
  </si>
  <si>
    <t>a)</t>
  </si>
  <si>
    <t>Tiara Ltd.- operates a clothing store focusing high-spending customers/Highly competitive</t>
  </si>
  <si>
    <t>operates a clothing store/PVT ltd company</t>
  </si>
  <si>
    <t>need to understand Inventory valuation</t>
  </si>
  <si>
    <t>Highly competitive/out-of-season dresses available in its stores
lose their marketability very quickly.</t>
  </si>
  <si>
    <t>b.i)</t>
  </si>
  <si>
    <t>According to LKAS2 Inventory should be valued lower of cost or NRV. There is s risk of valuing 2Mn Maxi dress &amp; 5mn sleeveless at cost even their NRV is much lower than cost</t>
  </si>
  <si>
    <t>Risk of fraud - stealing inventory</t>
  </si>
  <si>
    <t>b.ii)</t>
  </si>
  <si>
    <t>Select sample if inventory &amp; check market price against purchase cost</t>
  </si>
  <si>
    <t>Check the accuracy of inventory write of entry charged P&amp;L</t>
  </si>
  <si>
    <t>b.iii)</t>
  </si>
  <si>
    <t>Re calculate inventory value at the balance sheet date</t>
  </si>
  <si>
    <t>d)</t>
  </si>
  <si>
    <t>Verify creditor balance in statement with general ledger</t>
  </si>
  <si>
    <t>Check payment of 200,400 in bank statements</t>
  </si>
  <si>
    <t>Check 18,000 in goods return note</t>
  </si>
  <si>
    <t>Check 60,000 goods dispatched in supplier statement</t>
  </si>
  <si>
    <t>SLAuS 530 - Audit Sampling</t>
  </si>
  <si>
    <t>Carefull study</t>
  </si>
  <si>
    <t>Random selection</t>
  </si>
  <si>
    <t>Sample 1</t>
  </si>
  <si>
    <t>Sample 2</t>
  </si>
  <si>
    <t>Apply audit  procedures less than 100% of the population</t>
  </si>
  <si>
    <t>Missed</t>
  </si>
  <si>
    <t>Statistical sampling</t>
  </si>
  <si>
    <t>Non-statistical sampling</t>
  </si>
  <si>
    <t>- Random selection</t>
  </si>
  <si>
    <t>Does not have these characteristic</t>
  </si>
  <si>
    <t>- Each item has equal chance of selection</t>
  </si>
  <si>
    <t>1MM</t>
  </si>
  <si>
    <t>1 MM</t>
  </si>
  <si>
    <t>- Apply probability theory to evaluate sample results</t>
  </si>
  <si>
    <t>Bias</t>
  </si>
  <si>
    <t>Error rate</t>
  </si>
  <si>
    <t>Specific characteristics they possess</t>
  </si>
  <si>
    <t>High value or key items</t>
  </si>
  <si>
    <t>All items over a certain amount</t>
  </si>
  <si>
    <t>value more than 10,000</t>
  </si>
  <si>
    <t>Revised sample size</t>
  </si>
  <si>
    <t>Sample</t>
  </si>
  <si>
    <t xml:space="preserve">Error rate </t>
  </si>
  <si>
    <t>Since you can increased the sample size</t>
  </si>
  <si>
    <t>Reduce materiality</t>
  </si>
  <si>
    <t>Audit reporting</t>
  </si>
  <si>
    <t>SLAuS 700</t>
  </si>
  <si>
    <t>SLAuS 705</t>
  </si>
  <si>
    <t>Unmodified Opinion</t>
  </si>
  <si>
    <t>SAAE-Yes</t>
  </si>
  <si>
    <t>Modified Opinion</t>
  </si>
  <si>
    <t>F/Ss are true &amp; fair view</t>
  </si>
  <si>
    <t>Reasonable Assurance</t>
  </si>
  <si>
    <t>F/Ss are free from MM</t>
  </si>
  <si>
    <t>F/Ss are present fairly</t>
  </si>
  <si>
    <r>
      <t xml:space="preserve">F/Ss as whole </t>
    </r>
    <r>
      <rPr>
        <sz val="11"/>
        <color rgb="FFFF0000"/>
        <rFont val="Calibri"/>
        <family val="2"/>
        <scheme val="minor"/>
      </rPr>
      <t>are not</t>
    </r>
    <r>
      <rPr>
        <sz val="11"/>
        <color theme="1"/>
        <rFont val="Calibri"/>
        <family val="2"/>
        <scheme val="minor"/>
      </rPr>
      <t xml:space="preserve"> free from MM</t>
    </r>
  </si>
  <si>
    <r>
      <t>Inability to obtain SAAE (</t>
    </r>
    <r>
      <rPr>
        <sz val="11"/>
        <color rgb="FFFF0000"/>
        <rFont val="Calibri"/>
        <family val="2"/>
        <scheme val="minor"/>
      </rPr>
      <t>Scope limitation</t>
    </r>
    <r>
      <rPr>
        <sz val="11"/>
        <color theme="1"/>
        <rFont val="Calibri"/>
        <family val="2"/>
        <scheme val="minor"/>
      </rPr>
      <t>)</t>
    </r>
  </si>
  <si>
    <t>SAAE-No</t>
  </si>
  <si>
    <t>SLAuS 706</t>
  </si>
  <si>
    <t>Due to non compliance with accounting policy</t>
  </si>
  <si>
    <t>Beyond the control of entity</t>
  </si>
  <si>
    <t>Timing issue</t>
  </si>
  <si>
    <t>Management impose limitations</t>
  </si>
  <si>
    <t>Emphasis of matter paragraphs and other matter paragraphs</t>
  </si>
  <si>
    <t>Fire</t>
  </si>
  <si>
    <t>Natural disaster</t>
  </si>
  <si>
    <t>Impose limitation to call external confirmations</t>
  </si>
  <si>
    <t>EM</t>
  </si>
  <si>
    <t>OM</t>
  </si>
  <si>
    <t>Appropriateness</t>
  </si>
  <si>
    <t>Method of application</t>
  </si>
  <si>
    <t>Adequacy of presentation</t>
  </si>
  <si>
    <t>Does not modify the
auditor's opinion</t>
  </si>
  <si>
    <t>Inventory count</t>
  </si>
  <si>
    <t>Appointment</t>
  </si>
  <si>
    <t>Assets are not depreciating</t>
  </si>
  <si>
    <t>Consistency</t>
  </si>
  <si>
    <t>1.Exceptional litigation or
regulatory action</t>
  </si>
  <si>
    <t xml:space="preserve">1. Reporting to other parties </t>
  </si>
  <si>
    <t>Stockes are not valued at lower cot or NRV</t>
  </si>
  <si>
    <t>Change in Revaluation model to cost model
Straight line method of dep to reducing balance method</t>
  </si>
  <si>
    <t>2. Significant subsequent event</t>
  </si>
  <si>
    <t>Macdonald</t>
  </si>
  <si>
    <t>3.Major catastrophe that has had</t>
  </si>
  <si>
    <t>SLAUS 12</t>
  </si>
  <si>
    <t>Inventory measured at cost without taking lower of cost or NRV</t>
  </si>
  <si>
    <t>4. Going concern matters</t>
  </si>
  <si>
    <t>Material &amp; pervasive</t>
  </si>
  <si>
    <t>Material</t>
  </si>
  <si>
    <t>Adverse opinion</t>
  </si>
  <si>
    <t>Qualified Opinion</t>
  </si>
  <si>
    <t>Disclaimer opinion</t>
  </si>
  <si>
    <r>
      <t xml:space="preserve">F/Ss are </t>
    </r>
    <r>
      <rPr>
        <sz val="11"/>
        <color rgb="FFFF0000"/>
        <rFont val="Calibri"/>
        <family val="2"/>
        <scheme val="minor"/>
      </rPr>
      <t>not</t>
    </r>
    <r>
      <rPr>
        <sz val="11"/>
        <color rgb="FF00B050"/>
        <rFont val="Calibri"/>
        <family val="2"/>
        <scheme val="minor"/>
      </rPr>
      <t xml:space="preserve"> true &amp; fair view</t>
    </r>
  </si>
  <si>
    <r>
      <t xml:space="preserve">F/Ss are </t>
    </r>
    <r>
      <rPr>
        <sz val="11"/>
        <color rgb="FFFF0000"/>
        <rFont val="Calibri"/>
        <family val="2"/>
        <scheme val="minor"/>
      </rPr>
      <t>not</t>
    </r>
    <r>
      <rPr>
        <sz val="11"/>
        <color rgb="FF00B050"/>
        <rFont val="Calibri"/>
        <family val="2"/>
        <scheme val="minor"/>
      </rPr>
      <t xml:space="preserve"> free from MM</t>
    </r>
  </si>
  <si>
    <t>accompanying consolidated financial</t>
  </si>
  <si>
    <t>"Except"</t>
  </si>
  <si>
    <t>….............</t>
  </si>
  <si>
    <r>
      <t xml:space="preserve">We </t>
    </r>
    <r>
      <rPr>
        <sz val="11"/>
        <color rgb="FFFF0000"/>
        <rFont val="Calibri"/>
        <family val="2"/>
        <scheme val="minor"/>
      </rPr>
      <t>do not express an opinion</t>
    </r>
  </si>
  <si>
    <r>
      <t xml:space="preserve">F/Ss are </t>
    </r>
    <r>
      <rPr>
        <sz val="11"/>
        <color rgb="FFFF0000"/>
        <rFont val="Calibri"/>
        <family val="2"/>
        <scheme val="minor"/>
      </rPr>
      <t>not</t>
    </r>
    <r>
      <rPr>
        <sz val="11"/>
        <color rgb="FF00B050"/>
        <rFont val="Calibri"/>
        <family val="2"/>
        <scheme val="minor"/>
      </rPr>
      <t xml:space="preserve"> present fairly</t>
    </r>
  </si>
  <si>
    <r>
      <t xml:space="preserve">statements </t>
    </r>
    <r>
      <rPr>
        <sz val="11"/>
        <color rgb="FFFF0000"/>
        <rFont val="Calibri"/>
        <family val="2"/>
        <scheme val="minor"/>
      </rPr>
      <t>do not present fairly</t>
    </r>
  </si>
  <si>
    <t>accompanying financial statements</t>
  </si>
  <si>
    <t>present fairly,</t>
  </si>
  <si>
    <t>ABC Co</t>
  </si>
  <si>
    <t>JV -90%</t>
  </si>
  <si>
    <t xml:space="preserve">Profit </t>
  </si>
  <si>
    <t>Inventory</t>
  </si>
  <si>
    <t>Cost</t>
  </si>
  <si>
    <t xml:space="preserve">Share of profit </t>
  </si>
  <si>
    <t>NRV</t>
  </si>
  <si>
    <t>ABC company auditor should discuss with XYZ company auditor &amp; mgt</t>
  </si>
  <si>
    <t>But, We were not allowed access to the management and the auditors of XYZ Company,</t>
  </si>
  <si>
    <t>Tax</t>
  </si>
  <si>
    <t>Reduced</t>
  </si>
  <si>
    <t>Not Consolidated</t>
  </si>
  <si>
    <t>consolidated</t>
  </si>
  <si>
    <t>Net profit</t>
  </si>
  <si>
    <t>Acc Profit</t>
  </si>
  <si>
    <t>COS</t>
  </si>
  <si>
    <t>Increased</t>
  </si>
  <si>
    <t>Good Will</t>
  </si>
  <si>
    <t>Purchase consideration</t>
  </si>
  <si>
    <t>Basis for qualified Opinion</t>
  </si>
  <si>
    <t>At Cost</t>
  </si>
  <si>
    <r>
      <rPr>
        <sz val="11"/>
        <color rgb="FFFF0000"/>
        <rFont val="Calibri"/>
        <family val="2"/>
        <scheme val="minor"/>
      </rPr>
      <t xml:space="preserve">FV </t>
    </r>
    <r>
      <rPr>
        <sz val="11"/>
        <color theme="1"/>
        <rFont val="Calibri"/>
        <family val="2"/>
        <scheme val="minor"/>
      </rPr>
      <t>of the Assets &amp; Liability</t>
    </r>
  </si>
  <si>
    <t xml:space="preserve"> - Nature issue</t>
  </si>
  <si>
    <t>Good will</t>
  </si>
  <si>
    <t xml:space="preserve"> - Impact to Financial statement</t>
  </si>
  <si>
    <r>
      <rPr>
        <sz val="11"/>
        <color rgb="FFFF0000"/>
        <rFont val="Calibri"/>
        <family val="2"/>
        <scheme val="minor"/>
      </rPr>
      <t>SLAuS 260 - COMMUNICATION</t>
    </r>
    <r>
      <rPr>
        <sz val="11"/>
        <color theme="1"/>
        <rFont val="Calibri"/>
        <family val="2"/>
        <scheme val="minor"/>
      </rPr>
      <t xml:space="preserve"> WITH THOSE CHARGED WITH GOVERNANCE (TCWG)</t>
    </r>
  </si>
  <si>
    <t>1. Definitions</t>
  </si>
  <si>
    <t>2. Role of communication</t>
  </si>
  <si>
    <t>3. Objectives</t>
  </si>
  <si>
    <t>4. Requirements</t>
  </si>
  <si>
    <r>
      <t>Those charged with governance – The person(s) or organization who is responsible for</t>
    </r>
    <r>
      <rPr>
        <sz val="11"/>
        <color rgb="FFFF0000"/>
        <rFont val="Calibri"/>
        <family val="2"/>
        <scheme val="minor"/>
      </rPr>
      <t xml:space="preserve"> overseeing the financial reporting process</t>
    </r>
  </si>
  <si>
    <t>Two way communication</t>
  </si>
  <si>
    <t>Communicate responsibilities of the auditor,planned scope and timing of the audit;</t>
  </si>
  <si>
    <t>Identify TCWG</t>
  </si>
  <si>
    <r>
      <t xml:space="preserve">Develop constructive working relationship while maintaining the auditor’s </t>
    </r>
    <r>
      <rPr>
        <sz val="11"/>
        <color rgb="FFFF0000"/>
        <rFont val="Calibri"/>
        <family val="2"/>
        <scheme val="minor"/>
      </rPr>
      <t>independence and objectivity</t>
    </r>
  </si>
  <si>
    <t>PLC-  Audit committee</t>
  </si>
  <si>
    <t>Matters to Be Communicated</t>
  </si>
  <si>
    <t>Public listed company - Audit committee</t>
  </si>
  <si>
    <t>Obtain information relevant to audit from TCWG</t>
  </si>
  <si>
    <t>The Auditor’s Responsibilities in Relation to the Financial Statement Audit</t>
  </si>
  <si>
    <r>
      <t xml:space="preserve">The auditor in obtaining from TCWG </t>
    </r>
    <r>
      <rPr>
        <sz val="11"/>
        <color rgb="FFFF0000"/>
        <rFont val="Calibri"/>
        <family val="2"/>
        <scheme val="minor"/>
      </rPr>
      <t>information relevant to the audit</t>
    </r>
    <r>
      <rPr>
        <sz val="11"/>
        <color theme="1"/>
        <rFont val="Calibri"/>
        <family val="2"/>
        <scheme val="minor"/>
      </rPr>
      <t xml:space="preserve"> (Ex: sources of audit evidence)</t>
    </r>
  </si>
  <si>
    <r>
      <t xml:space="preserve">To provide TCWG with timely </t>
    </r>
    <r>
      <rPr>
        <sz val="11"/>
        <color rgb="FFFF0000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arising from the audit (ex: - Audit findings communicate on time)</t>
    </r>
  </si>
  <si>
    <t>Perform audit procedures to provide reasonable assurance</t>
  </si>
  <si>
    <t>Planned Scope and Timing of the Audit (SLAuS 300)</t>
  </si>
  <si>
    <t>To promote effective two-way communication between the auditor and TCWG.</t>
  </si>
  <si>
    <t>Significant Findings from the Audit</t>
  </si>
  <si>
    <t>Those charged with governance in fulfilling their responsibility to oversee the financial reporting process</t>
  </si>
  <si>
    <t xml:space="preserve">- </t>
  </si>
  <si>
    <t>Significant accounting policies (Dep policy, Inventory valuation)</t>
  </si>
  <si>
    <t>Accounting estimate (Dep, Provisions)</t>
  </si>
  <si>
    <t>Financial statement disclosures</t>
  </si>
  <si>
    <t>Significant difficulties (Delays in receiving information/ Restrictions impose my Mgt)</t>
  </si>
  <si>
    <t>5. Auditor Independence</t>
  </si>
  <si>
    <t>6. The Communication Process</t>
  </si>
  <si>
    <r>
      <t xml:space="preserve">In the case of listed entities, the auditor </t>
    </r>
    <r>
      <rPr>
        <u/>
        <sz val="11"/>
        <color theme="1"/>
        <rFont val="Calibri"/>
        <family val="2"/>
        <scheme val="minor"/>
      </rPr>
      <t>shall communicate</t>
    </r>
  </si>
  <si>
    <t>Form - writing with TCWG</t>
  </si>
  <si>
    <t>Compliance with ethical requirements regarding independence;</t>
  </si>
  <si>
    <t>Timing - Planning matters/ Difficulties</t>
  </si>
  <si>
    <r>
      <rPr>
        <sz val="11"/>
        <color rgb="FFFF0000"/>
        <rFont val="Calibri"/>
        <family val="2"/>
        <scheme val="minor"/>
      </rPr>
      <t>Total fees</t>
    </r>
    <r>
      <rPr>
        <sz val="11"/>
        <color theme="1"/>
        <rFont val="Calibri"/>
        <family val="2"/>
        <scheme val="minor"/>
      </rPr>
      <t xml:space="preserve"> charged during the period covered by the financial statements for audit and nonaudit services (Breakdown)</t>
    </r>
  </si>
  <si>
    <t>Adequacy of the Communication Process - Two way communication</t>
  </si>
  <si>
    <t>The related safeguards that have been applied to eliminate identified threats to independence</t>
  </si>
  <si>
    <t>3mn</t>
  </si>
  <si>
    <t>1Mn - audit</t>
  </si>
  <si>
    <t>1.5 Mn - Tax consultancy &amp; legal consultancy</t>
  </si>
  <si>
    <t xml:space="preserve">0.5 Mn - Other services </t>
  </si>
  <si>
    <r>
      <t xml:space="preserve">SLAuS 265-COMMUNICATING </t>
    </r>
    <r>
      <rPr>
        <sz val="11"/>
        <color rgb="FFFF0000"/>
        <rFont val="Calibri"/>
        <family val="2"/>
        <scheme val="minor"/>
      </rPr>
      <t>DEFICIENCIES IN INTERNAL CONTROL</t>
    </r>
    <r>
      <rPr>
        <sz val="11"/>
        <color theme="1"/>
        <rFont val="Calibri"/>
        <family val="2"/>
        <scheme val="minor"/>
      </rPr>
      <t xml:space="preserve"> TO TCWG AND MANAGEMENT</t>
    </r>
  </si>
  <si>
    <t>1. Objective</t>
  </si>
  <si>
    <r>
      <t xml:space="preserve">Communicate appropriately to TCWG and management </t>
    </r>
    <r>
      <rPr>
        <sz val="11"/>
        <color rgb="FFFF0000"/>
        <rFont val="Calibri"/>
        <family val="2"/>
        <scheme val="minor"/>
      </rPr>
      <t>deficiencies in internal control</t>
    </r>
    <r>
      <rPr>
        <sz val="11"/>
        <color theme="1"/>
        <rFont val="Calibri"/>
        <family val="2"/>
        <scheme val="minor"/>
      </rPr>
      <t xml:space="preserve"> that the auditor has identified during the audit</t>
    </r>
  </si>
  <si>
    <r>
      <t xml:space="preserve">What is </t>
    </r>
    <r>
      <rPr>
        <sz val="11"/>
        <color rgb="FFFF0000"/>
        <rFont val="Calibri"/>
        <family val="2"/>
        <scheme val="minor"/>
      </rPr>
      <t xml:space="preserve">Deficiency </t>
    </r>
    <r>
      <rPr>
        <sz val="11"/>
        <color theme="1"/>
        <rFont val="Calibri"/>
        <family val="2"/>
        <scheme val="minor"/>
      </rPr>
      <t>in internal control</t>
    </r>
  </si>
  <si>
    <r>
      <t xml:space="preserve">A control is </t>
    </r>
    <r>
      <rPr>
        <u/>
        <sz val="11"/>
        <color rgb="FFFF0000"/>
        <rFont val="Calibri"/>
        <family val="2"/>
        <scheme val="minor"/>
      </rPr>
      <t>unable to prevent, or detect and correct, misstatements on a timely basis</t>
    </r>
  </si>
  <si>
    <t>Determine whether,the auditor has identified one or more deficiencies in internal control</t>
  </si>
  <si>
    <r>
      <t xml:space="preserve">Determine, whether, individually or in combination, they constitute </t>
    </r>
    <r>
      <rPr>
        <u/>
        <sz val="11"/>
        <color theme="1"/>
        <rFont val="Calibri"/>
        <family val="2"/>
        <scheme val="minor"/>
      </rPr>
      <t>significant deficiencies</t>
    </r>
  </si>
  <si>
    <t xml:space="preserve">Ex: </t>
  </si>
  <si>
    <t>- Lack od Segregation of duties</t>
  </si>
  <si>
    <t>iiI</t>
  </si>
  <si>
    <t>Communicate in writing significant deficiencies in internal control identified during the audit to TCWG</t>
  </si>
  <si>
    <t xml:space="preserve"> - No physical inventory verification</t>
  </si>
  <si>
    <t>What is Significant deficiency</t>
  </si>
  <si>
    <t>- Banks reconciliations are not approved</t>
  </si>
  <si>
    <r>
      <t xml:space="preserve">A deficiency or combination of deficiencies in internal control that, in the auditor’s professional judgment, is of </t>
    </r>
    <r>
      <rPr>
        <sz val="11"/>
        <color rgb="FFFF0000"/>
        <rFont val="Calibri"/>
        <family val="2"/>
        <scheme val="minor"/>
      </rPr>
      <t>sufficient importance to merit the attention of TCEG</t>
    </r>
  </si>
  <si>
    <t>Indicators of significant deficiencies</t>
  </si>
  <si>
    <t>Identification of management fraud</t>
  </si>
  <si>
    <t>4. The Communication Process</t>
  </si>
  <si>
    <r>
      <t xml:space="preserve">Management’s </t>
    </r>
    <r>
      <rPr>
        <sz val="11"/>
        <color rgb="FFFF0000"/>
        <rFont val="Calibri"/>
        <family val="2"/>
        <scheme val="minor"/>
      </rPr>
      <t>failure to implement appropriate remedial action</t>
    </r>
    <r>
      <rPr>
        <sz val="11"/>
        <color theme="1"/>
        <rFont val="Calibri"/>
        <family val="2"/>
        <scheme val="minor"/>
      </rPr>
      <t xml:space="preserve"> on significant deficiencies </t>
    </r>
    <r>
      <rPr>
        <sz val="11"/>
        <color rgb="FFFF0000"/>
        <rFont val="Calibri"/>
        <family val="2"/>
        <scheme val="minor"/>
      </rPr>
      <t>previously communicated</t>
    </r>
  </si>
  <si>
    <t>Absence of a risk assessment process</t>
  </si>
  <si>
    <t>Ineffective entity risk assessment process</t>
  </si>
  <si>
    <t>v</t>
  </si>
  <si>
    <t>Inability to oversee the preparation of the financial statements</t>
  </si>
  <si>
    <t>Code of Ethics</t>
  </si>
  <si>
    <t>Safeguards created by the profession, legislation or regulation</t>
  </si>
  <si>
    <t>Application of SG</t>
  </si>
  <si>
    <t>to</t>
  </si>
  <si>
    <t>To eliminate or reduce</t>
  </si>
  <si>
    <t>- Educational, training and experience requirements for entry into the profession.</t>
  </si>
  <si>
    <t>1. Fundamental Ethical Principles</t>
  </si>
  <si>
    <t>2. Threats</t>
  </si>
  <si>
    <t>3. Safe guard</t>
  </si>
  <si>
    <t>- Continuing professional development requirements.(CPD)</t>
  </si>
  <si>
    <t>(FEP)</t>
  </si>
  <si>
    <t>- Corporate governance regulations.</t>
  </si>
  <si>
    <t>Threat is clearly insignificant</t>
  </si>
  <si>
    <t>Threat is significant</t>
  </si>
  <si>
    <t>Threat is so significant</t>
  </si>
  <si>
    <t>01. Integrity (Honest/straight forward)</t>
  </si>
  <si>
    <t>Self Interest</t>
  </si>
  <si>
    <t>Financial/non financial</t>
  </si>
  <si>
    <t>- Professional standards.</t>
  </si>
  <si>
    <t>No SG required</t>
  </si>
  <si>
    <t>Apply SG</t>
  </si>
  <si>
    <t>Can't apply SG</t>
  </si>
  <si>
    <t>To be straightforward and honest in all professional and business relationships.</t>
  </si>
  <si>
    <t>The threat that a financial or other interest will inappropriately influence the professional accountant’s judgment or behavior;</t>
  </si>
  <si>
    <t>- Professional or regulatory monitoring and disciplinary procedures</t>
  </si>
  <si>
    <t>Audit manager is having 10 shares of JKH</t>
  </si>
  <si>
    <t xml:space="preserve">Audit manager in continuing with client for 10 year </t>
  </si>
  <si>
    <t>Audit manger is having 25% of share of client</t>
  </si>
  <si>
    <t xml:space="preserve">Rorate the manager </t>
  </si>
  <si>
    <t>NO SG - withdraw from engagement</t>
  </si>
  <si>
    <t>02. Objectivity (Not bias/Independent)</t>
  </si>
  <si>
    <r>
      <t xml:space="preserve">Familiarity </t>
    </r>
    <r>
      <rPr>
        <sz val="11"/>
        <rFont val="Calibri"/>
        <family val="2"/>
        <scheme val="minor"/>
      </rPr>
      <t>(Close family/ long association)</t>
    </r>
  </si>
  <si>
    <t>Safeguards in the work environment.</t>
  </si>
  <si>
    <t>Not allow bias, conflict of interest or undue influence of others to override professional or business judgments.</t>
  </si>
  <si>
    <t>the threat that due to a long or close relationship with a client or employer, a professional accountant will be too sympathetic to their interests or too accepting of their work</t>
  </si>
  <si>
    <t>Engagement-specific safeguards</t>
  </si>
  <si>
    <t>Ex:- Audit of JMC</t>
  </si>
  <si>
    <t>Ex : Rukman Associates (RA) audit HTP Freight Services (Pvt) Ltd (HTP)</t>
  </si>
  <si>
    <t xml:space="preserve">Self review </t>
  </si>
  <si>
    <t xml:space="preserve"> - Rotating senior assurance team personnel.</t>
  </si>
  <si>
    <r>
      <t xml:space="preserve">To maintain professional </t>
    </r>
    <r>
      <rPr>
        <sz val="11"/>
        <color rgb="FFFF0000"/>
        <rFont val="Calibri"/>
        <family val="2"/>
        <scheme val="minor"/>
      </rPr>
      <t xml:space="preserve">knowledge and skill </t>
    </r>
    <r>
      <rPr>
        <sz val="11"/>
        <color theme="1"/>
        <rFont val="Calibri"/>
        <family val="2"/>
        <scheme val="minor"/>
      </rPr>
      <t>at the level required to ensure that a client or employer receives competent professional services based on current developments in practice, legislation and techniques and act diligently and in accordance with applicable technical and professional standards.</t>
    </r>
  </si>
  <si>
    <r>
      <t xml:space="preserve">The threat that a professional accountant </t>
    </r>
    <r>
      <rPr>
        <sz val="11"/>
        <color rgb="FFC00000"/>
        <rFont val="Calibri"/>
        <family val="2"/>
        <scheme val="minor"/>
      </rPr>
      <t>will not appropriately evaluate the results of a previous judgment made</t>
    </r>
    <r>
      <rPr>
        <sz val="11"/>
        <color theme="1"/>
        <rFont val="Calibri"/>
        <family val="2"/>
        <scheme val="minor"/>
      </rPr>
      <t xml:space="preserve"> or service performed by the professional accountant, or by another individual within the professional accountant’s firm or employing organization, on which the accountant will rely when forming a judgment as part of providing a current service</t>
    </r>
  </si>
  <si>
    <t>-Involving another firm to perform or re-perform part of the engagement.
- Discussing ethical issues with those charged with governance of the client.
-Having a professional accountant who was not a member of the assurance team review the assurance work performed or otherwise advise as necessary</t>
  </si>
  <si>
    <t>Advocacy</t>
  </si>
  <si>
    <t>Firm-wide safeguards</t>
  </si>
  <si>
    <t>Not disclose any such information to third parties without proper and specific authority, unless there is a legal or professional right or duty to disclose, nor use the information for the personal advantage of the professional accountant or third parties.</t>
  </si>
  <si>
    <r>
      <t xml:space="preserve">The threat that a professional accountant will </t>
    </r>
    <r>
      <rPr>
        <sz val="11"/>
        <color rgb="FFFF0000"/>
        <rFont val="Calibri"/>
        <family val="2"/>
        <scheme val="minor"/>
      </rPr>
      <t>promote a client’s</t>
    </r>
    <r>
      <rPr>
        <sz val="11"/>
        <color theme="1"/>
        <rFont val="Calibri"/>
        <family val="2"/>
        <scheme val="minor"/>
      </rPr>
      <t xml:space="preserve"> or </t>
    </r>
    <r>
      <rPr>
        <sz val="11"/>
        <color rgb="FFFF0000"/>
        <rFont val="Calibri"/>
        <family val="2"/>
        <scheme val="minor"/>
      </rPr>
      <t>employer’s position</t>
    </r>
    <r>
      <rPr>
        <sz val="11"/>
        <color theme="1"/>
        <rFont val="Calibri"/>
        <family val="2"/>
        <scheme val="minor"/>
      </rPr>
      <t xml:space="preserve"> to the point that the professional accountant’s objectivity is compromised;</t>
    </r>
  </si>
  <si>
    <r>
      <t xml:space="preserve"> - Leadership of the firm that stresses the importance of compliance with the fundamental principles.
- Policies and procedures to implement and monitor </t>
    </r>
    <r>
      <rPr>
        <sz val="11"/>
        <color rgb="FFFF0000"/>
        <rFont val="Calibri"/>
        <family val="2"/>
        <scheme val="minor"/>
      </rPr>
      <t>quality control</t>
    </r>
    <r>
      <rPr>
        <sz val="11"/>
        <color theme="1"/>
        <rFont val="Calibri"/>
        <family val="2"/>
        <scheme val="minor"/>
      </rPr>
      <t xml:space="preserve"> of engagements
- A disciplinary mechanism to promote compliance with policies and procedures</t>
    </r>
  </si>
  <si>
    <t>Intimidation</t>
  </si>
  <si>
    <t>To comply with relevant laws and regulations and avoid any action that discredits the profession</t>
  </si>
  <si>
    <r>
      <t xml:space="preserve">The threat that a professional accountant will be deterred from acting objectively because of </t>
    </r>
    <r>
      <rPr>
        <sz val="11"/>
        <color rgb="FFFF0000"/>
        <rFont val="Calibri"/>
        <family val="2"/>
        <scheme val="minor"/>
      </rPr>
      <t>actual or perceived pressures, including attempts to exercise undue influence</t>
    </r>
    <r>
      <rPr>
        <sz val="11"/>
        <color theme="1"/>
        <rFont val="Calibri"/>
        <family val="2"/>
        <scheme val="minor"/>
      </rPr>
      <t xml:space="preserve"> over the professional accountant.</t>
    </r>
  </si>
  <si>
    <t xml:space="preserve">KPMG </t>
  </si>
  <si>
    <t>JMC Financial statement</t>
  </si>
  <si>
    <t>Audit finding : - 1Mn cash frauds</t>
  </si>
  <si>
    <t>0.8 Mn - Materiality</t>
  </si>
  <si>
    <t>Law, Ethics and Morality</t>
  </si>
  <si>
    <t>Saman is the Audit manger for JMC for lat 5 years</t>
  </si>
  <si>
    <t>Laws</t>
  </si>
  <si>
    <t>Morality</t>
  </si>
  <si>
    <t>Values</t>
  </si>
  <si>
    <t>Laws and regulations set a minimum standard of behaviour</t>
  </si>
  <si>
    <t>Personal beliefs about what is right or wrong</t>
  </si>
  <si>
    <t>Values can be the basis for ethical views and actions.</t>
  </si>
  <si>
    <t>Must comply</t>
  </si>
  <si>
    <t>Morality has nothing to do with the law</t>
  </si>
  <si>
    <t>For example, as an individual you may have views about whether war is justifiable</t>
  </si>
  <si>
    <t>or not, or whether the division of society into rich and poor is undesirable or</t>
  </si>
  <si>
    <t>acceptable.</t>
  </si>
  <si>
    <t>JMC - audit client</t>
  </si>
  <si>
    <t>KPMG is preparing financial l statement</t>
  </si>
  <si>
    <t>Non assurance service</t>
  </si>
  <si>
    <t>Saman/Kamal/Sanduni</t>
  </si>
  <si>
    <t xml:space="preserve">KPMG is Auditing Financial statement </t>
  </si>
  <si>
    <t>Assurance service</t>
  </si>
  <si>
    <t>Don’t' take Saman/Kamal/Sanduni to audit F/S of JMC</t>
  </si>
  <si>
    <t>Audit Quality</t>
  </si>
  <si>
    <t>SLQC 1</t>
  </si>
  <si>
    <r>
      <t xml:space="preserve">State the </t>
    </r>
    <r>
      <rPr>
        <sz val="11"/>
        <color rgb="FFFF0000"/>
        <rFont val="Calibri"/>
        <family val="2"/>
        <scheme val="minor"/>
      </rPr>
      <t xml:space="preserve">objective </t>
    </r>
    <r>
      <rPr>
        <sz val="11"/>
        <color theme="1"/>
        <rFont val="Calibri"/>
        <family val="2"/>
        <scheme val="minor"/>
      </rPr>
      <t>of establishing &amp; maintaining a system of quality control within a firm ?</t>
    </r>
  </si>
  <si>
    <t>Element of quality control system</t>
  </si>
  <si>
    <r>
      <t xml:space="preserve">1.To provide it with reasonable assurance that the firm &amp; its personal </t>
    </r>
    <r>
      <rPr>
        <sz val="11"/>
        <color rgb="FFFF0000"/>
        <rFont val="Calibri"/>
        <family val="2"/>
        <scheme val="minor"/>
      </rPr>
      <t>comply with professional starboard &amp; applicable legal &amp; regulatory requirements</t>
    </r>
  </si>
  <si>
    <t>Leadership Responsibilities for Quality on Audits</t>
  </si>
  <si>
    <r>
      <t xml:space="preserve">2.To ensure that the </t>
    </r>
    <r>
      <rPr>
        <sz val="11"/>
        <color rgb="FFFF0000"/>
        <rFont val="Calibri"/>
        <family val="2"/>
        <scheme val="minor"/>
      </rPr>
      <t>reports issued by the firm or engagement partners are appropriate in circumstances</t>
    </r>
  </si>
  <si>
    <t>Policies &amp; procedures to</t>
  </si>
  <si>
    <r>
      <t xml:space="preserve">Promote an internal culture recognizing that </t>
    </r>
    <r>
      <rPr>
        <sz val="11"/>
        <color rgb="FFFF0000"/>
        <rFont val="Calibri"/>
        <family val="2"/>
        <scheme val="minor"/>
      </rPr>
      <t>quality is essential</t>
    </r>
    <r>
      <rPr>
        <sz val="11"/>
        <color theme="1"/>
        <rFont val="Calibri"/>
        <family val="2"/>
        <scheme val="minor"/>
      </rPr>
      <t xml:space="preserve"> in performing engagements</t>
    </r>
  </si>
  <si>
    <t>Ex: Training session, Visualization, Appropriate review mechanism</t>
  </si>
  <si>
    <r>
      <t xml:space="preserve">Ultimate responsibility for the firm’s system of quality control is with </t>
    </r>
    <r>
      <rPr>
        <sz val="11"/>
        <color rgb="FFFF0000"/>
        <rFont val="Calibri"/>
        <family val="2"/>
        <scheme val="minor"/>
      </rPr>
      <t>firm’s chief executive office</t>
    </r>
  </si>
  <si>
    <t>Relevant Ethical Requirements</t>
  </si>
  <si>
    <r>
      <t xml:space="preserve">Communicate its </t>
    </r>
    <r>
      <rPr>
        <sz val="11"/>
        <color rgb="FFFF0000"/>
        <rFont val="Calibri"/>
        <family val="2"/>
        <scheme val="minor"/>
      </rPr>
      <t>independence</t>
    </r>
    <r>
      <rPr>
        <sz val="11"/>
        <color theme="1"/>
        <rFont val="Calibri"/>
        <family val="2"/>
        <scheme val="minor"/>
      </rPr>
      <t xml:space="preserve"> requirements to its personnel</t>
    </r>
  </si>
  <si>
    <r>
      <t xml:space="preserve">Identify and evaluate circumstances and relationships that create </t>
    </r>
    <r>
      <rPr>
        <sz val="11"/>
        <color rgb="FFFF0000"/>
        <rFont val="Calibri"/>
        <family val="2"/>
        <scheme val="minor"/>
      </rPr>
      <t>threats to independence</t>
    </r>
  </si>
  <si>
    <t>Take appropriate actions to eliminate those threats or reduce them</t>
  </si>
  <si>
    <t>Acceptance and continuance of client relationships</t>
  </si>
  <si>
    <t>policies and procedures designed to</t>
  </si>
  <si>
    <r>
      <t xml:space="preserve">Ensure that </t>
    </r>
    <r>
      <rPr>
        <sz val="11"/>
        <color rgb="FFFF0000"/>
        <rFont val="Calibri"/>
        <family val="2"/>
        <scheme val="minor"/>
      </rPr>
      <t>firm Is competent</t>
    </r>
    <r>
      <rPr>
        <sz val="11"/>
        <color theme="1"/>
        <rFont val="Calibri"/>
        <family val="2"/>
        <scheme val="minor"/>
      </rPr>
      <t xml:space="preserve"> to perform the engagement and has the </t>
    </r>
    <r>
      <rPr>
        <sz val="11"/>
        <color rgb="FFFF0000"/>
        <rFont val="Calibri"/>
        <family val="2"/>
        <scheme val="minor"/>
      </rPr>
      <t>capabilities, including time and resources</t>
    </r>
  </si>
  <si>
    <t>Ensure that firm can comply with relevant ethical requirements</t>
  </si>
  <si>
    <r>
      <t xml:space="preserve">Ensure that does not have information that would lead it to conclude that the </t>
    </r>
    <r>
      <rPr>
        <sz val="11"/>
        <color rgb="FFFF0000"/>
        <rFont val="Calibri"/>
        <family val="2"/>
        <scheme val="minor"/>
      </rPr>
      <t>client lacks integrity</t>
    </r>
  </si>
  <si>
    <t>Ex:- Provide incorrect information/Delay in giving information</t>
  </si>
  <si>
    <t>Human Resources</t>
  </si>
  <si>
    <t>Policies and procedures to</t>
  </si>
  <si>
    <r>
      <t xml:space="preserve">Assign appropriate personnel with the necessary </t>
    </r>
    <r>
      <rPr>
        <sz val="11"/>
        <color rgb="FFFF0000"/>
        <rFont val="Calibri"/>
        <family val="2"/>
        <scheme val="minor"/>
      </rPr>
      <t>competence, and capabilities</t>
    </r>
    <r>
      <rPr>
        <sz val="11"/>
        <color theme="1"/>
        <rFont val="Calibri"/>
        <family val="2"/>
        <scheme val="minor"/>
      </rPr>
      <t xml:space="preserve"> to achieve objectives</t>
    </r>
  </si>
  <si>
    <t>recruiting and retaining staff with the right capabilities</t>
  </si>
  <si>
    <t>Engagement Performance</t>
  </si>
  <si>
    <t>How do we ensure proper supervision &amp; review ?</t>
  </si>
  <si>
    <t xml:space="preserve">Policies and procedures </t>
  </si>
  <si>
    <t>- Instruct to document all procedures</t>
  </si>
  <si>
    <t>to ensure quality control at the individual engagement level</t>
  </si>
  <si>
    <t xml:space="preserve"> - Provide guideline/Direction for audit procedures </t>
  </si>
  <si>
    <t>Supervision responsibilities</t>
  </si>
  <si>
    <t>Review responsibilities</t>
  </si>
  <si>
    <t>Monitoring</t>
  </si>
  <si>
    <t>Continues monitoring of above element</t>
  </si>
  <si>
    <t>Engagement performance</t>
  </si>
  <si>
    <t> Direction</t>
  </si>
  <si>
    <t> Supervision</t>
  </si>
  <si>
    <t> Review</t>
  </si>
  <si>
    <t> Consultation</t>
  </si>
  <si>
    <t> Resolution of disputes</t>
  </si>
  <si>
    <t xml:space="preserve">1. Type of review </t>
  </si>
  <si>
    <t>Engagement quality control reviewer</t>
  </si>
  <si>
    <r>
      <t xml:space="preserve">Engagement quality control reviews are likely to be carried out on audits which are assessed to be </t>
    </r>
    <r>
      <rPr>
        <sz val="11"/>
        <color rgb="FFFF0000"/>
        <rFont val="Calibri"/>
        <family val="2"/>
        <scheme val="minor"/>
      </rPr>
      <t>high risk</t>
    </r>
    <r>
      <rPr>
        <sz val="11"/>
        <color theme="1"/>
        <rFont val="Calibri"/>
        <family val="2"/>
        <scheme val="minor"/>
      </rPr>
      <t>,</t>
    </r>
  </si>
  <si>
    <t>3. Monitoring</t>
  </si>
  <si>
    <t>- Ongoing evaluation</t>
  </si>
  <si>
    <t>- Periodic inspection</t>
  </si>
  <si>
    <t>2 Quality control on an individual audit</t>
  </si>
  <si>
    <t>Chairman</t>
  </si>
  <si>
    <t>-person who running the board</t>
  </si>
  <si>
    <t>Corporate governance</t>
  </si>
  <si>
    <t>A.2</t>
  </si>
  <si>
    <t>Finance Director</t>
  </si>
  <si>
    <t>Ops Director</t>
  </si>
  <si>
    <t>HR director</t>
  </si>
  <si>
    <t>IT director</t>
  </si>
  <si>
    <t>NED-Lawyer &amp; wife FD</t>
  </si>
  <si>
    <t>She is not independent</t>
  </si>
  <si>
    <t>NED - work as NED for 10 years</t>
  </si>
  <si>
    <t>Who introduce ?</t>
  </si>
  <si>
    <r>
      <rPr>
        <sz val="11"/>
        <color rgb="FFFF0000"/>
        <rFont val="Calibri"/>
        <family val="2"/>
        <scheme val="minor"/>
      </rPr>
      <t>Code of best practices</t>
    </r>
    <r>
      <rPr>
        <sz val="11"/>
        <color theme="1"/>
        <rFont val="Calibri"/>
        <family val="2"/>
        <scheme val="minor"/>
      </rPr>
      <t xml:space="preserve"> of Corporate governance - 2017</t>
    </r>
  </si>
  <si>
    <t>Experts</t>
  </si>
  <si>
    <t>Not independent</t>
  </si>
  <si>
    <t xml:space="preserve">CA Sri Lanka </t>
  </si>
  <si>
    <t>I</t>
  </si>
  <si>
    <t>Codes relating to the company</t>
  </si>
  <si>
    <t>ED</t>
  </si>
  <si>
    <t>CSE</t>
  </si>
  <si>
    <t>A: DIRECTORS</t>
  </si>
  <si>
    <t>Principles of the Code</t>
  </si>
  <si>
    <r>
      <t xml:space="preserve">A.1 Every public company should be headed by an </t>
    </r>
    <r>
      <rPr>
        <sz val="11"/>
        <color rgb="FF0070C0"/>
        <rFont val="Calibri"/>
        <family val="2"/>
        <scheme val="minor"/>
      </rPr>
      <t>effective board</t>
    </r>
    <r>
      <rPr>
        <sz val="11"/>
        <color theme="1"/>
        <rFont val="Calibri"/>
        <family val="2"/>
        <scheme val="minor"/>
      </rPr>
      <t>, which should direct, lead and control the Company.</t>
    </r>
  </si>
  <si>
    <t>Nomination committee</t>
  </si>
  <si>
    <t>What is CG?</t>
  </si>
  <si>
    <t>A.1.1</t>
  </si>
  <si>
    <t>- Board should meet regularly at least once in every quarter</t>
  </si>
  <si>
    <t>Corporate governance is the system</t>
  </si>
  <si>
    <t>A.1.2</t>
  </si>
  <si>
    <t xml:space="preserve"> - Define board role &amp; responsibilities </t>
  </si>
  <si>
    <r>
      <t xml:space="preserve">by which companies are </t>
    </r>
    <r>
      <rPr>
        <sz val="11"/>
        <color rgb="FFFF0000"/>
        <rFont val="Calibri"/>
        <family val="2"/>
        <scheme val="minor"/>
      </rPr>
      <t>directed and controlled</t>
    </r>
  </si>
  <si>
    <t>A.2 Chairman and Chief Executive Officer (CEO)- balance of power and authority, such 
that no one individual has unfettered powers of decision.</t>
  </si>
  <si>
    <r>
      <t xml:space="preserve">A.3 -Chairman's role - the chairman should preserve order and facilitate the </t>
    </r>
    <r>
      <rPr>
        <sz val="11"/>
        <color rgb="FF0070C0"/>
        <rFont val="Calibri"/>
        <family val="2"/>
        <scheme val="minor"/>
      </rPr>
      <t>effective discharge of board functions</t>
    </r>
    <r>
      <rPr>
        <sz val="11"/>
        <color theme="1"/>
        <rFont val="Calibri"/>
        <family val="2"/>
        <scheme val="minor"/>
      </rPr>
      <t xml:space="preserve">
</t>
    </r>
  </si>
  <si>
    <t>Processes</t>
  </si>
  <si>
    <t>Structure</t>
  </si>
  <si>
    <r>
      <t xml:space="preserve">A.4 -Financial Acumen - The board should ensure the availability within it of those with </t>
    </r>
    <r>
      <rPr>
        <sz val="11"/>
        <color rgb="FF0070C0"/>
        <rFont val="Calibri"/>
        <family val="2"/>
        <scheme val="minor"/>
      </rPr>
      <t>sufficient financial acumen</t>
    </r>
    <r>
      <rPr>
        <sz val="11"/>
        <color theme="1"/>
        <rFont val="Calibri"/>
        <family val="2"/>
        <scheme val="minor"/>
      </rPr>
      <t xml:space="preserve">
</t>
    </r>
  </si>
  <si>
    <r>
      <t>A.5 -Board balance - It is preferable for the board to have a</t>
    </r>
    <r>
      <rPr>
        <sz val="11"/>
        <color rgb="FFFF0000"/>
        <rFont val="Calibri"/>
        <family val="2"/>
        <scheme val="minor"/>
      </rPr>
      <t xml:space="preserve"> balance </t>
    </r>
    <r>
      <rPr>
        <sz val="11"/>
        <color theme="1"/>
        <rFont val="Calibri"/>
        <family val="2"/>
        <scheme val="minor"/>
      </rPr>
      <t xml:space="preserve">of </t>
    </r>
    <r>
      <rPr>
        <sz val="11"/>
        <color rgb="FF0070C0"/>
        <rFont val="Calibri"/>
        <family val="2"/>
        <scheme val="minor"/>
      </rPr>
      <t>executive and non-executive</t>
    </r>
    <r>
      <rPr>
        <sz val="11"/>
        <color theme="1"/>
        <rFont val="Calibri"/>
        <family val="2"/>
        <scheme val="minor"/>
      </rPr>
      <t xml:space="preserve">
directors</t>
    </r>
  </si>
  <si>
    <t>A.5</t>
  </si>
  <si>
    <r>
      <t xml:space="preserve">Directors who have </t>
    </r>
    <r>
      <rPr>
        <sz val="11"/>
        <color rgb="FF0070C0"/>
        <rFont val="Calibri"/>
        <family val="2"/>
        <scheme val="minor"/>
      </rPr>
      <t>business interest.</t>
    </r>
    <r>
      <rPr>
        <sz val="11"/>
        <color theme="1"/>
        <rFont val="Calibri"/>
        <family val="2"/>
        <scheme val="minor"/>
      </rPr>
      <t xml:space="preserve"> They </t>
    </r>
    <r>
      <rPr>
        <sz val="11"/>
        <color rgb="FF0070C0"/>
        <rFont val="Calibri"/>
        <family val="2"/>
        <scheme val="minor"/>
      </rPr>
      <t>involve</t>
    </r>
    <r>
      <rPr>
        <sz val="11"/>
        <color theme="1"/>
        <rFont val="Calibri"/>
        <family val="2"/>
        <scheme val="minor"/>
      </rPr>
      <t xml:space="preserve"> for business activities </t>
    </r>
  </si>
  <si>
    <t>Direct</t>
  </si>
  <si>
    <r>
      <t xml:space="preserve">A.6 -Supply of information- provided with </t>
    </r>
    <r>
      <rPr>
        <sz val="11"/>
        <color rgb="FF0070C0"/>
        <rFont val="Calibri"/>
        <family val="2"/>
        <scheme val="minor"/>
      </rPr>
      <t>timely information</t>
    </r>
    <r>
      <rPr>
        <sz val="11"/>
        <color theme="1"/>
        <rFont val="Calibri"/>
        <family val="2"/>
        <scheme val="minor"/>
      </rPr>
      <t xml:space="preserve"> in a form and of a </t>
    </r>
    <r>
      <rPr>
        <sz val="11"/>
        <color rgb="FF0070C0"/>
        <rFont val="Calibri"/>
        <family val="2"/>
        <scheme val="minor"/>
      </rPr>
      <t>quality</t>
    </r>
    <r>
      <rPr>
        <sz val="11"/>
        <color theme="1"/>
        <rFont val="Calibri"/>
        <family val="2"/>
        <scheme val="minor"/>
      </rPr>
      <t xml:space="preserve"> to enable it to discharge its duties.</t>
    </r>
  </si>
  <si>
    <t>NED</t>
  </si>
  <si>
    <r>
      <t xml:space="preserve">They </t>
    </r>
    <r>
      <rPr>
        <sz val="11"/>
        <color rgb="FF0070C0"/>
        <rFont val="Calibri"/>
        <family val="2"/>
        <scheme val="minor"/>
      </rPr>
      <t>don’t have business interest</t>
    </r>
    <r>
      <rPr>
        <sz val="11"/>
        <color theme="1"/>
        <rFont val="Calibri"/>
        <family val="2"/>
        <scheme val="minor"/>
      </rPr>
      <t xml:space="preserve">. </t>
    </r>
    <r>
      <rPr>
        <sz val="11"/>
        <color rgb="FF0070C0"/>
        <rFont val="Calibri"/>
        <family val="2"/>
        <scheme val="minor"/>
      </rPr>
      <t>Do not involve</t>
    </r>
    <r>
      <rPr>
        <sz val="11"/>
        <color theme="1"/>
        <rFont val="Calibri"/>
        <family val="2"/>
        <scheme val="minor"/>
      </rPr>
      <t xml:space="preserve"> for business activities</t>
    </r>
  </si>
  <si>
    <t>Cotrol</t>
  </si>
  <si>
    <r>
      <t xml:space="preserve">A.7 - Appointments to the board - </t>
    </r>
    <r>
      <rPr>
        <sz val="11"/>
        <color rgb="FF0070C0"/>
        <rFont val="Calibri"/>
        <family val="2"/>
        <scheme val="minor"/>
      </rPr>
      <t>transparent procedure</t>
    </r>
    <r>
      <rPr>
        <sz val="11"/>
        <color theme="1"/>
        <rFont val="Calibri"/>
        <family val="2"/>
        <scheme val="minor"/>
      </rPr>
      <t xml:space="preserve"> for </t>
    </r>
    <r>
      <rPr>
        <sz val="11"/>
        <color rgb="FF0070C0"/>
        <rFont val="Calibri"/>
        <family val="2"/>
        <scheme val="minor"/>
      </rPr>
      <t>new board member</t>
    </r>
    <r>
      <rPr>
        <sz val="11"/>
        <color theme="1"/>
        <rFont val="Calibri"/>
        <family val="2"/>
        <scheme val="minor"/>
      </rPr>
      <t xml:space="preserve"> appointment ( by nomination committee)</t>
    </r>
  </si>
  <si>
    <t>INED</t>
  </si>
  <si>
    <t>No family relation or long association</t>
  </si>
  <si>
    <t xml:space="preserve">To achieve business objectives </t>
  </si>
  <si>
    <t>2)</t>
  </si>
  <si>
    <t>Board Balance - (A.5)</t>
  </si>
  <si>
    <t>To whom CG Principles are mandatory ?</t>
  </si>
  <si>
    <r>
      <t xml:space="preserve">NEDs should be the higher of </t>
    </r>
    <r>
      <rPr>
        <sz val="11"/>
        <color rgb="FF0070C0"/>
        <rFont val="Calibri"/>
        <family val="2"/>
        <scheme val="minor"/>
      </rPr>
      <t>three or one third of the total board members</t>
    </r>
  </si>
  <si>
    <t>PLC</t>
  </si>
  <si>
    <t xml:space="preserve">Total director </t>
  </si>
  <si>
    <t>PVT Ltd</t>
  </si>
  <si>
    <t xml:space="preserve">Higher of </t>
  </si>
  <si>
    <t>Min 3</t>
  </si>
  <si>
    <t>1/3*Total</t>
  </si>
  <si>
    <t>If the Chairman and CEO are the same person</t>
  </si>
  <si>
    <r>
      <rPr>
        <sz val="11"/>
        <color rgb="FF0070C0"/>
        <rFont val="Calibri"/>
        <family val="2"/>
        <scheme val="minor"/>
      </rPr>
      <t xml:space="preserve">Majority </t>
    </r>
    <r>
      <rPr>
        <sz val="11"/>
        <color theme="1"/>
        <rFont val="Calibri"/>
        <family val="2"/>
        <scheme val="minor"/>
      </rPr>
      <t>of the board should be NEDs</t>
    </r>
  </si>
  <si>
    <t>Majority</t>
  </si>
  <si>
    <r>
      <t xml:space="preserve">Independence for a NED can be </t>
    </r>
    <r>
      <rPr>
        <b/>
        <u/>
        <sz val="11"/>
        <color rgb="FF0070C0"/>
        <rFont val="Calibri"/>
        <family val="2"/>
        <scheme val="minor"/>
      </rPr>
      <t>compromised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by the following</t>
    </r>
  </si>
  <si>
    <r>
      <t xml:space="preserve">Employment with the company (or group) </t>
    </r>
    <r>
      <rPr>
        <sz val="11"/>
        <color rgb="FFC00000"/>
        <rFont val="Calibri"/>
        <family val="2"/>
        <scheme val="minor"/>
      </rPr>
      <t>in the two years</t>
    </r>
    <r>
      <rPr>
        <sz val="11"/>
        <color theme="1"/>
        <rFont val="Calibri"/>
        <family val="2"/>
        <scheme val="minor"/>
      </rPr>
      <t xml:space="preserve"> preceding appointment</t>
    </r>
  </si>
  <si>
    <t>ex: Worked as CFO till 2019 &amp; joined as NED in 2020 - not independent</t>
  </si>
  <si>
    <r>
      <t xml:space="preserve">Direct or indirect material business relationships with the company </t>
    </r>
    <r>
      <rPr>
        <sz val="11"/>
        <color rgb="FFC00000"/>
        <rFont val="Calibri"/>
        <family val="2"/>
        <scheme val="minor"/>
      </rPr>
      <t>within the last two years</t>
    </r>
  </si>
  <si>
    <t>ex: - during last two years act as consultant</t>
  </si>
  <si>
    <r>
      <t xml:space="preserve">Remuneration </t>
    </r>
    <r>
      <rPr>
        <sz val="11"/>
        <color rgb="FFC00000"/>
        <rFont val="Calibri"/>
        <family val="2"/>
        <scheme val="minor"/>
      </rPr>
      <t>beyond the basic fees</t>
    </r>
    <r>
      <rPr>
        <sz val="11"/>
        <color theme="1"/>
        <rFont val="Calibri"/>
        <family val="2"/>
        <scheme val="minor"/>
      </rPr>
      <t xml:space="preserve"> agreed for the role</t>
    </r>
  </si>
  <si>
    <t>Close family relationship with other directors</t>
  </si>
  <si>
    <t>Ex: Wife of FD</t>
  </si>
  <si>
    <t>Representing a significant shareholder</t>
  </si>
  <si>
    <r>
      <t>Serving longer than</t>
    </r>
    <r>
      <rPr>
        <sz val="11"/>
        <color rgb="FFC00000"/>
        <rFont val="Calibri"/>
        <family val="2"/>
        <scheme val="minor"/>
      </rPr>
      <t xml:space="preserve"> nine years on the board</t>
    </r>
  </si>
  <si>
    <t xml:space="preserve"> SID- senior independent director</t>
  </si>
  <si>
    <r>
      <t xml:space="preserve">One of the NEDs should be appointed as the </t>
    </r>
    <r>
      <rPr>
        <sz val="11"/>
        <color rgb="FFC00000"/>
        <rFont val="Calibri"/>
        <family val="2"/>
        <scheme val="minor"/>
      </rPr>
      <t>senior independent director</t>
    </r>
    <r>
      <rPr>
        <sz val="11"/>
        <color theme="1"/>
        <rFont val="Calibri"/>
        <family val="2"/>
        <scheme val="minor"/>
      </rPr>
      <t xml:space="preserve"> who will be available to </t>
    </r>
    <r>
      <rPr>
        <sz val="11"/>
        <color rgb="FFC00000"/>
        <rFont val="Calibri"/>
        <family val="2"/>
        <scheme val="minor"/>
      </rPr>
      <t>shareholders if they have concerns</t>
    </r>
  </si>
  <si>
    <t>Audit committees</t>
  </si>
  <si>
    <t>An audit committee can help a company maintain objectivity with regard to</t>
  </si>
  <si>
    <r>
      <t>f</t>
    </r>
    <r>
      <rPr>
        <u/>
        <sz val="11"/>
        <color theme="1"/>
        <rFont val="Calibri"/>
        <family val="2"/>
        <scheme val="minor"/>
      </rPr>
      <t>inancial reporting and the audit of financial statements.</t>
    </r>
  </si>
  <si>
    <t>Role and function of audit committees</t>
  </si>
  <si>
    <t>- sub-committee of the board of directors containing a number of independent NEDs.</t>
  </si>
  <si>
    <t>i. Improve the quality of financial reporting, by reviewing</t>
  </si>
  <si>
    <t>ii . Create a climate of discipline and control the fraud risk</t>
  </si>
  <si>
    <r>
      <t xml:space="preserve">iii. Enable the non-executive directors to contribute an </t>
    </r>
    <r>
      <rPr>
        <sz val="11"/>
        <color rgb="FFC00000"/>
        <rFont val="Calibri"/>
        <family val="2"/>
        <scheme val="minor"/>
      </rPr>
      <t>independent judgement and play a positive role</t>
    </r>
  </si>
  <si>
    <t>iv. Help the finance director on issues &amp; concerns</t>
  </si>
  <si>
    <t>v . Strengthen the position of the external auditor</t>
  </si>
  <si>
    <t>vi . Strengthen the position of the internal audit function</t>
  </si>
  <si>
    <t>Composition</t>
  </si>
  <si>
    <t xml:space="preserve"> - Exclusively of non-executive directors</t>
  </si>
  <si>
    <r>
      <t xml:space="preserve"> - </t>
    </r>
    <r>
      <rPr>
        <sz val="11"/>
        <color rgb="FFC00000"/>
        <rFont val="Calibri"/>
        <family val="2"/>
        <scheme val="minor"/>
      </rPr>
      <t>Minimum of three</t>
    </r>
    <r>
      <rPr>
        <sz val="11"/>
        <color theme="1"/>
        <rFont val="Calibri"/>
        <family val="2"/>
        <scheme val="minor"/>
      </rPr>
      <t xml:space="preserve"> non-executive directors of whom </t>
    </r>
    <r>
      <rPr>
        <sz val="11"/>
        <color rgb="FFC00000"/>
        <rFont val="Calibri"/>
        <family val="2"/>
        <scheme val="minor"/>
      </rPr>
      <t>at least two should be independent</t>
    </r>
  </si>
  <si>
    <r>
      <t xml:space="preserve">- If there are more non-executive directors the </t>
    </r>
    <r>
      <rPr>
        <sz val="11"/>
        <color rgb="FFC00000"/>
        <rFont val="Calibri"/>
        <family val="2"/>
        <scheme val="minor"/>
      </rPr>
      <t>majority should be independent</t>
    </r>
  </si>
  <si>
    <t>ex: 5 NED, then 3 should be independent</t>
  </si>
  <si>
    <t xml:space="preserve"> - The committee should be chaired by an independent non-executive director</t>
  </si>
  <si>
    <t>Drawbacks of audit committees</t>
  </si>
  <si>
    <t>- The executive directors may not understand the purpose of an audit committee</t>
  </si>
  <si>
    <t xml:space="preserve"> -There may be difficulty selecting sufficient non-executive directors</t>
  </si>
  <si>
    <t xml:space="preserve"> -Costs may be increased.</t>
  </si>
  <si>
    <t>Remuneration committee</t>
  </si>
  <si>
    <r>
      <t xml:space="preserve"> - At least </t>
    </r>
    <r>
      <rPr>
        <sz val="11"/>
        <color rgb="FFFF0000"/>
        <rFont val="Calibri"/>
        <family val="2"/>
        <scheme val="minor"/>
      </rPr>
      <t>three independent NEDs</t>
    </r>
  </si>
  <si>
    <r>
      <t xml:space="preserve">- Executive directors </t>
    </r>
    <r>
      <rPr>
        <sz val="11"/>
        <color rgb="FFFF0000"/>
        <rFont val="Calibri"/>
        <family val="2"/>
        <scheme val="minor"/>
      </rPr>
      <t>do not sit</t>
    </r>
    <r>
      <rPr>
        <sz val="11"/>
        <color theme="1"/>
        <rFont val="Calibri"/>
        <family val="2"/>
        <scheme val="minor"/>
      </rPr>
      <t xml:space="preserve"> on the remuneration committee</t>
    </r>
  </si>
  <si>
    <r>
      <t xml:space="preserve"> - The Chairman (Chair) of the committee should be </t>
    </r>
    <r>
      <rPr>
        <sz val="11"/>
        <color rgb="FFFF0000"/>
        <rFont val="Calibri"/>
        <family val="2"/>
        <scheme val="minor"/>
      </rPr>
      <t>independent</t>
    </r>
  </si>
  <si>
    <t>- setting remuneration for:</t>
  </si>
  <si>
    <t>– The Chair</t>
  </si>
  <si>
    <t>– Executive directors</t>
  </si>
  <si>
    <t>– Senior management</t>
  </si>
  <si>
    <t>8.a,b</t>
  </si>
  <si>
    <t>Control weaknesses</t>
  </si>
  <si>
    <t>Recommendation</t>
  </si>
  <si>
    <t xml:space="preserve">Lack of segregation of duties </t>
  </si>
  <si>
    <t>Manual attendance book is kept at security office to capture attendance records</t>
  </si>
  <si>
    <t>Attendance should be captured in a reliable method such as figure print &amp; swipe card</t>
  </si>
  <si>
    <t>Single user login is used by the Finance Department and HR
Department</t>
  </si>
  <si>
    <t>Separate user logging should available for each individual who required access to system</t>
  </si>
  <si>
    <t>Payroll reconciliations are not prepared by SHF</t>
  </si>
  <si>
    <t xml:space="preserve">Payroll reconciliations must be available in system for finance department to review </t>
  </si>
  <si>
    <t xml:space="preserve">Analytical procedure </t>
  </si>
  <si>
    <t>Ratio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</si>
</sst>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(* #,##0_);_(* \(#,##0\);_(* &quot;-&quot;?_);_(@_)"/>
  </numFmts>
  <fonts count="3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FFC000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0"/>
      <color theme="1"/>
      <name val="Verdana"/>
      <family val="2"/>
    </font>
    <font>
      <b/>
      <u/>
      <sz val="11"/>
      <color rgb="FFFFC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4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5" borderId="0" xfId="0" applyFill="1"/>
    <xf numFmtId="0" fontId="0" fillId="0" borderId="0" xfId="0" quotePrefix="1"/>
    <xf numFmtId="0" fontId="0" fillId="0" borderId="0" xfId="0" applyAlignment="1">
      <alignment horizontal="right"/>
    </xf>
    <xf numFmtId="0" fontId="0" fillId="6" borderId="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2" fillId="0" borderId="0" xfId="0" applyFont="1"/>
    <xf numFmtId="0" fontId="0" fillId="2" borderId="0" xfId="0" applyFill="1"/>
    <xf numFmtId="0" fontId="0" fillId="0" borderId="0" xfId="0" applyAlignment="1">
      <alignment horizontal="center" wrapText="1"/>
    </xf>
    <xf numFmtId="0" fontId="3" fillId="0" borderId="0" xfId="0" applyFont="1" applyAlignment="1">
      <alignment wrapText="1"/>
    </xf>
    <xf numFmtId="0" fontId="0" fillId="8" borderId="0" xfId="0" applyFill="1"/>
    <xf numFmtId="0" fontId="0" fillId="5" borderId="0" xfId="0" applyFill="1" applyAlignment="1">
      <alignment horizontal="center"/>
    </xf>
    <xf numFmtId="0" fontId="0" fillId="8" borderId="0" xfId="0" applyFill="1" applyAlignment="1">
      <alignment horizontal="center"/>
    </xf>
    <xf numFmtId="3" fontId="0" fillId="0" borderId="0" xfId="0" applyNumberFormat="1"/>
    <xf numFmtId="9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164" fontId="1" fillId="0" borderId="0" xfId="1" applyNumberFormat="1" applyFont="1"/>
    <xf numFmtId="0" fontId="0" fillId="0" borderId="6" xfId="0" applyBorder="1"/>
    <xf numFmtId="0" fontId="1" fillId="0" borderId="6" xfId="0" applyFont="1" applyBorder="1"/>
    <xf numFmtId="0" fontId="0" fillId="0" borderId="7" xfId="0" applyBorder="1"/>
    <xf numFmtId="9" fontId="0" fillId="0" borderId="0" xfId="0" applyNumberFormat="1" applyAlignment="1">
      <alignment horizontal="left"/>
    </xf>
    <xf numFmtId="0" fontId="0" fillId="6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Alignment="1">
      <alignment horizontal="left"/>
    </xf>
    <xf numFmtId="14" fontId="0" fillId="0" borderId="0" xfId="0" applyNumberFormat="1"/>
    <xf numFmtId="0" fontId="1" fillId="0" borderId="0" xfId="0" applyFont="1" applyAlignment="1">
      <alignment horizontal="right"/>
    </xf>
    <xf numFmtId="0" fontId="0" fillId="0" borderId="0" xfId="0" applyAlignment="1">
      <alignment vertical="top"/>
    </xf>
    <xf numFmtId="0" fontId="0" fillId="0" borderId="8" xfId="0" applyBorder="1"/>
    <xf numFmtId="0" fontId="0" fillId="0" borderId="9" xfId="0" applyBorder="1"/>
    <xf numFmtId="0" fontId="7" fillId="0" borderId="0" xfId="0" applyFont="1"/>
    <xf numFmtId="0" fontId="0" fillId="9" borderId="0" xfId="0" applyFill="1"/>
    <xf numFmtId="0" fontId="1" fillId="0" borderId="0" xfId="0" quotePrefix="1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 vertical="center" indent="1"/>
    </xf>
    <xf numFmtId="0" fontId="0" fillId="10" borderId="6" xfId="0" applyFill="1" applyBorder="1"/>
    <xf numFmtId="0" fontId="11" fillId="0" borderId="0" xfId="0" applyFont="1"/>
    <xf numFmtId="0" fontId="1" fillId="2" borderId="0" xfId="0" applyFont="1" applyFill="1"/>
    <xf numFmtId="0" fontId="2" fillId="0" borderId="6" xfId="0" applyFont="1" applyBorder="1"/>
    <xf numFmtId="0" fontId="12" fillId="0" borderId="0" xfId="0" applyFont="1"/>
    <xf numFmtId="0" fontId="2" fillId="0" borderId="0" xfId="0" applyFont="1" applyAlignment="1">
      <alignment horizontal="center"/>
    </xf>
    <xf numFmtId="0" fontId="0" fillId="11" borderId="0" xfId="0" applyFill="1"/>
    <xf numFmtId="0" fontId="0" fillId="0" borderId="0" xfId="0" applyAlignment="1">
      <alignment horizontal="left" vertical="top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8" xfId="0" applyFont="1" applyBorder="1"/>
    <xf numFmtId="0" fontId="1" fillId="0" borderId="1" xfId="0" applyFont="1" applyBorder="1"/>
    <xf numFmtId="0" fontId="0" fillId="0" borderId="15" xfId="0" applyBorder="1"/>
    <xf numFmtId="0" fontId="1" fillId="0" borderId="2" xfId="0" applyFont="1" applyBorder="1"/>
    <xf numFmtId="0" fontId="0" fillId="0" borderId="2" xfId="0" applyBorder="1"/>
    <xf numFmtId="0" fontId="14" fillId="0" borderId="10" xfId="0" applyFont="1" applyBorder="1" applyAlignment="1">
      <alignment horizontal="left" vertical="top" wrapText="1"/>
    </xf>
    <xf numFmtId="0" fontId="14" fillId="0" borderId="11" xfId="0" applyFont="1" applyBorder="1" applyAlignment="1">
      <alignment horizontal="left" vertical="top" wrapText="1"/>
    </xf>
    <xf numFmtId="0" fontId="0" fillId="0" borderId="11" xfId="0" applyBorder="1"/>
    <xf numFmtId="0" fontId="0" fillId="12" borderId="0" xfId="0" applyFill="1"/>
    <xf numFmtId="0" fontId="1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0" fillId="12" borderId="0" xfId="1" applyNumberFormat="1" applyFont="1" applyFill="1"/>
    <xf numFmtId="0" fontId="1" fillId="0" borderId="0" xfId="0" applyFont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0" fillId="13" borderId="0" xfId="0" applyFill="1"/>
    <xf numFmtId="0" fontId="0" fillId="14" borderId="0" xfId="0" applyFill="1"/>
    <xf numFmtId="0" fontId="0" fillId="13" borderId="9" xfId="0" applyFill="1" applyBorder="1"/>
    <xf numFmtId="0" fontId="0" fillId="13" borderId="14" xfId="0" applyFill="1" applyBorder="1"/>
    <xf numFmtId="0" fontId="0" fillId="2" borderId="3" xfId="0" applyFill="1" applyBorder="1"/>
    <xf numFmtId="0" fontId="0" fillId="13" borderId="15" xfId="0" applyFill="1" applyBorder="1"/>
    <xf numFmtId="0" fontId="0" fillId="2" borderId="4" xfId="0" applyFill="1" applyBorder="1"/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" fillId="0" borderId="9" xfId="0" applyFont="1" applyBorder="1"/>
    <xf numFmtId="0" fontId="14" fillId="0" borderId="0" xfId="0" applyFont="1"/>
    <xf numFmtId="0" fontId="18" fillId="0" borderId="0" xfId="0" applyFont="1" applyAlignment="1">
      <alignment horizontal="left" vertical="center" indent="2"/>
    </xf>
    <xf numFmtId="0" fontId="17" fillId="0" borderId="0" xfId="0" applyFont="1"/>
    <xf numFmtId="0" fontId="0" fillId="0" borderId="0" xfId="0" applyAlignment="1">
      <alignment horizontal="center" vertical="top" wrapText="1"/>
    </xf>
    <xf numFmtId="14" fontId="1" fillId="0" borderId="0" xfId="0" applyNumberFormat="1" applyFont="1"/>
    <xf numFmtId="0" fontId="17" fillId="0" borderId="0" xfId="0" applyFont="1" applyAlignment="1">
      <alignment horizontal="justify" vertical="center"/>
    </xf>
    <xf numFmtId="0" fontId="0" fillId="0" borderId="0" xfId="0" applyAlignment="1">
      <alignment horizontal="right" vertical="top"/>
    </xf>
    <xf numFmtId="164" fontId="14" fillId="0" borderId="0" xfId="1" applyNumberFormat="1" applyFont="1"/>
    <xf numFmtId="164" fontId="1" fillId="0" borderId="0" xfId="0" applyNumberFormat="1" applyFont="1"/>
    <xf numFmtId="164" fontId="0" fillId="0" borderId="7" xfId="0" applyNumberFormat="1" applyBorder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64" fontId="0" fillId="2" borderId="0" xfId="1" applyNumberFormat="1" applyFont="1" applyFill="1"/>
    <xf numFmtId="0" fontId="0" fillId="0" borderId="13" xfId="0" applyBorder="1"/>
    <xf numFmtId="0" fontId="0" fillId="0" borderId="14" xfId="0" applyBorder="1"/>
    <xf numFmtId="0" fontId="0" fillId="0" borderId="9" xfId="0" quotePrefix="1" applyBorder="1" applyAlignment="1">
      <alignment vertical="center"/>
    </xf>
    <xf numFmtId="0" fontId="0" fillId="0" borderId="14" xfId="0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quotePrefix="1" applyBorder="1"/>
    <xf numFmtId="0" fontId="0" fillId="0" borderId="16" xfId="0" applyBorder="1"/>
    <xf numFmtId="0" fontId="2" fillId="0" borderId="0" xfId="0" quotePrefix="1" applyFont="1"/>
    <xf numFmtId="0" fontId="0" fillId="0" borderId="2" xfId="0" quotePrefix="1" applyBorder="1"/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wrapText="1"/>
    </xf>
    <xf numFmtId="0" fontId="2" fillId="0" borderId="9" xfId="0" applyFont="1" applyBorder="1"/>
    <xf numFmtId="0" fontId="0" fillId="0" borderId="9" xfId="0" applyBorder="1" applyAlignment="1">
      <alignment vertical="top"/>
    </xf>
    <xf numFmtId="164" fontId="0" fillId="8" borderId="0" xfId="1" applyNumberFormat="1" applyFont="1" applyFill="1"/>
    <xf numFmtId="9" fontId="0" fillId="0" borderId="0" xfId="2" applyFont="1"/>
    <xf numFmtId="1" fontId="0" fillId="0" borderId="0" xfId="0" applyNumberFormat="1"/>
    <xf numFmtId="0" fontId="0" fillId="0" borderId="0" xfId="0" quotePrefix="1" applyAlignment="1">
      <alignment horizontal="right"/>
    </xf>
    <xf numFmtId="9" fontId="19" fillId="6" borderId="0" xfId="2" applyFont="1" applyFill="1"/>
    <xf numFmtId="0" fontId="2" fillId="0" borderId="0" xfId="0" applyFont="1" applyAlignment="1">
      <alignment vertical="top"/>
    </xf>
    <xf numFmtId="0" fontId="0" fillId="15" borderId="0" xfId="0" applyFill="1"/>
    <xf numFmtId="0" fontId="0" fillId="15" borderId="15" xfId="0" applyFill="1" applyBorder="1"/>
    <xf numFmtId="16" fontId="0" fillId="15" borderId="0" xfId="0" applyNumberFormat="1" applyFill="1" applyAlignment="1">
      <alignment horizontal="right"/>
    </xf>
    <xf numFmtId="0" fontId="0" fillId="15" borderId="9" xfId="0" applyFill="1" applyBorder="1"/>
    <xf numFmtId="16" fontId="0" fillId="15" borderId="9" xfId="0" applyNumberFormat="1" applyFill="1" applyBorder="1"/>
    <xf numFmtId="0" fontId="21" fillId="0" borderId="0" xfId="0" applyFont="1" applyAlignment="1">
      <alignment horizontal="center"/>
    </xf>
    <xf numFmtId="0" fontId="0" fillId="0" borderId="0" xfId="0" applyAlignment="1">
      <alignment vertical="top" wrapText="1"/>
    </xf>
    <xf numFmtId="0" fontId="8" fillId="0" borderId="0" xfId="0" applyFont="1" applyAlignment="1">
      <alignment horizontal="center"/>
    </xf>
    <xf numFmtId="0" fontId="20" fillId="0" borderId="0" xfId="0" applyFont="1"/>
    <xf numFmtId="0" fontId="13" fillId="0" borderId="0" xfId="0" applyFont="1"/>
    <xf numFmtId="0" fontId="5" fillId="0" borderId="0" xfId="0" applyFont="1"/>
    <xf numFmtId="0" fontId="22" fillId="0" borderId="0" xfId="0" applyFont="1"/>
    <xf numFmtId="0" fontId="2" fillId="0" borderId="0" xfId="0" applyFont="1" applyAlignment="1">
      <alignment horizontal="center" wrapText="1"/>
    </xf>
    <xf numFmtId="0" fontId="23" fillId="0" borderId="0" xfId="0" applyFont="1"/>
    <xf numFmtId="0" fontId="3" fillId="0" borderId="0" xfId="0" applyFont="1"/>
    <xf numFmtId="9" fontId="0" fillId="0" borderId="0" xfId="0" applyNumberFormat="1" applyAlignment="1">
      <alignment horizontal="center"/>
    </xf>
    <xf numFmtId="0" fontId="1" fillId="0" borderId="6" xfId="0" quotePrefix="1" applyFont="1" applyBorder="1" applyAlignment="1">
      <alignment wrapText="1"/>
    </xf>
    <xf numFmtId="0" fontId="0" fillId="16" borderId="0" xfId="0" applyFill="1" applyAlignment="1">
      <alignment wrapText="1"/>
    </xf>
    <xf numFmtId="14" fontId="0" fillId="0" borderId="1" xfId="0" applyNumberFormat="1" applyBorder="1"/>
    <xf numFmtId="0" fontId="5" fillId="0" borderId="0" xfId="0" applyFont="1" applyAlignment="1">
      <alignment horizontal="left" vertical="center"/>
    </xf>
    <xf numFmtId="0" fontId="13" fillId="0" borderId="0" xfId="0" quotePrefix="1" applyFont="1" applyAlignment="1">
      <alignment horizontal="right"/>
    </xf>
    <xf numFmtId="0" fontId="15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2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23" fillId="0" borderId="0" xfId="0" quotePrefix="1" applyFont="1"/>
    <xf numFmtId="164" fontId="0" fillId="0" borderId="0" xfId="1" applyNumberFormat="1" applyFont="1" applyFill="1"/>
    <xf numFmtId="0" fontId="25" fillId="0" borderId="0" xfId="0" applyFont="1"/>
    <xf numFmtId="0" fontId="0" fillId="17" borderId="0" xfId="0" applyFill="1"/>
    <xf numFmtId="0" fontId="0" fillId="0" borderId="0" xfId="0" applyAlignment="1">
      <alignment horizontal="right" vertical="top" wrapText="1"/>
    </xf>
    <xf numFmtId="0" fontId="0" fillId="17" borderId="9" xfId="0" applyFill="1" applyBorder="1"/>
    <xf numFmtId="0" fontId="0" fillId="17" borderId="14" xfId="0" applyFill="1" applyBorder="1"/>
    <xf numFmtId="0" fontId="0" fillId="8" borderId="5" xfId="0" applyFill="1" applyBorder="1"/>
    <xf numFmtId="14" fontId="0" fillId="0" borderId="0" xfId="0" applyNumberFormat="1" applyAlignment="1">
      <alignment horizontal="right" vertical="top" wrapText="1"/>
    </xf>
    <xf numFmtId="16" fontId="0" fillId="0" borderId="0" xfId="0" applyNumberFormat="1" applyAlignment="1">
      <alignment horizontal="right"/>
    </xf>
    <xf numFmtId="0" fontId="0" fillId="0" borderId="6" xfId="0" applyBorder="1" applyAlignment="1">
      <alignment wrapText="1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vertical="top"/>
    </xf>
    <xf numFmtId="0" fontId="2" fillId="0" borderId="0" xfId="0" applyFont="1" applyAlignment="1">
      <alignment horizontal="right"/>
    </xf>
    <xf numFmtId="0" fontId="0" fillId="3" borderId="0" xfId="0" applyFill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0" fontId="0" fillId="3" borderId="0" xfId="0" applyFill="1" applyAlignment="1">
      <alignment horizontal="right"/>
    </xf>
    <xf numFmtId="0" fontId="26" fillId="0" borderId="0" xfId="0" applyFont="1"/>
    <xf numFmtId="0" fontId="24" fillId="0" borderId="0" xfId="0" applyFont="1"/>
    <xf numFmtId="0" fontId="14" fillId="0" borderId="6" xfId="0" applyFont="1" applyBorder="1"/>
    <xf numFmtId="0" fontId="0" fillId="18" borderId="0" xfId="0" quotePrefix="1" applyFill="1"/>
    <xf numFmtId="0" fontId="0" fillId="18" borderId="0" xfId="0" applyFill="1"/>
    <xf numFmtId="0" fontId="8" fillId="0" borderId="11" xfId="0" applyFont="1" applyBorder="1"/>
    <xf numFmtId="0" fontId="8" fillId="0" borderId="10" xfId="0" applyFont="1" applyBorder="1"/>
    <xf numFmtId="43" fontId="0" fillId="0" borderId="0" xfId="1" applyFont="1"/>
    <xf numFmtId="43" fontId="0" fillId="0" borderId="0" xfId="0" applyNumberFormat="1"/>
    <xf numFmtId="0" fontId="1" fillId="0" borderId="0" xfId="0" applyFont="1" applyAlignment="1">
      <alignment wrapText="1"/>
    </xf>
    <xf numFmtId="14" fontId="0" fillId="0" borderId="0" xfId="0" applyNumberFormat="1" applyAlignment="1">
      <alignment horizontal="left"/>
    </xf>
    <xf numFmtId="165" fontId="0" fillId="0" borderId="0" xfId="0" applyNumberFormat="1"/>
    <xf numFmtId="0" fontId="30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2" borderId="6" xfId="0" applyFill="1" applyBorder="1" applyAlignment="1">
      <alignment horizontal="center"/>
    </xf>
    <xf numFmtId="0" fontId="1" fillId="0" borderId="9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center"/>
    </xf>
    <xf numFmtId="0" fontId="0" fillId="8" borderId="13" xfId="0" applyFill="1" applyBorder="1" applyAlignment="1">
      <alignment horizontal="center" vertical="center" wrapText="1"/>
    </xf>
    <xf numFmtId="0" fontId="0" fillId="8" borderId="14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wrapText="1"/>
    </xf>
    <xf numFmtId="0" fontId="0" fillId="13" borderId="8" xfId="0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8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left" vertical="top" wrapText="1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4" xfId="0" applyBorder="1" applyAlignment="1">
      <alignment horizontal="center" vertical="center" wrapText="1"/>
    </xf>
    <xf numFmtId="0" fontId="0" fillId="2" borderId="10" xfId="0" applyFill="1" applyBorder="1" applyAlignment="1">
      <alignment horizontal="left" wrapText="1"/>
    </xf>
    <xf numFmtId="0" fontId="0" fillId="2" borderId="11" xfId="0" applyFill="1" applyBorder="1" applyAlignment="1">
      <alignment horizontal="left" wrapText="1"/>
    </xf>
    <xf numFmtId="0" fontId="0" fillId="2" borderId="12" xfId="0" applyFill="1" applyBorder="1" applyAlignment="1">
      <alignment horizontal="left" wrapText="1"/>
    </xf>
    <xf numFmtId="0" fontId="0" fillId="2" borderId="10" xfId="0" applyFill="1" applyBorder="1" applyAlignment="1">
      <alignment horizontal="left" vertical="top" wrapText="1"/>
    </xf>
    <xf numFmtId="0" fontId="0" fillId="2" borderId="11" xfId="0" applyFill="1" applyBorder="1" applyAlignment="1">
      <alignment horizontal="left" vertical="top" wrapText="1"/>
    </xf>
    <xf numFmtId="0" fontId="0" fillId="2" borderId="12" xfId="0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0" fillId="4" borderId="0" xfId="0" applyFill="1" applyAlignment="1">
      <alignment horizontal="center"/>
    </xf>
    <xf numFmtId="0" fontId="0" fillId="15" borderId="0" xfId="0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15" borderId="0" xfId="0" applyFill="1" applyAlignment="1">
      <alignment horizontal="left" wrapText="1"/>
    </xf>
    <xf numFmtId="0" fontId="0" fillId="15" borderId="0" xfId="0" applyFill="1" applyAlignment="1">
      <alignment horizontal="left" vertical="top" wrapText="1"/>
    </xf>
    <xf numFmtId="0" fontId="0" fillId="18" borderId="0" xfId="0" quotePrefix="1" applyFill="1" applyAlignment="1">
      <alignment horizontal="left" vertical="top" wrapText="1"/>
    </xf>
    <xf numFmtId="0" fontId="0" fillId="0" borderId="0" xfId="0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17</xdr:row>
      <xdr:rowOff>76200</xdr:rowOff>
    </xdr:from>
    <xdr:to>
      <xdr:col>6</xdr:col>
      <xdr:colOff>952928</xdr:colOff>
      <xdr:row>38</xdr:row>
      <xdr:rowOff>21293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87DE72B-8A96-4F26-B48B-E20A629C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1" y="3390900"/>
          <a:ext cx="4820077" cy="3812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38</xdr:row>
      <xdr:rowOff>42406</xdr:rowOff>
    </xdr:from>
    <xdr:to>
      <xdr:col>6</xdr:col>
      <xdr:colOff>939801</xdr:colOff>
      <xdr:row>49</xdr:row>
      <xdr:rowOff>24907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F2206D8-3402-432A-BFA9-0C87FC39B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1251" y="7224256"/>
          <a:ext cx="4806950" cy="20081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295271</xdr:colOff>
      <xdr:row>19</xdr:row>
      <xdr:rowOff>104775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654050</xdr:colOff>
      <xdr:row>2</xdr:row>
      <xdr:rowOff>57150</xdr:rowOff>
    </xdr:from>
    <xdr:to>
      <xdr:col>4</xdr:col>
      <xdr:colOff>387350</xdr:colOff>
      <xdr:row>5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62FBFF56-47E9-41F7-81B4-2E3A94764578}"/>
            </a:ext>
          </a:extLst>
        </xdr:cNvPr>
        <xdr:cNvCxnSpPr/>
      </xdr:nvCxnSpPr>
      <xdr:spPr>
        <a:xfrm flipH="1" flipV="1">
          <a:off x="3975100" y="425450"/>
          <a:ext cx="419100" cy="654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2</xdr:row>
      <xdr:rowOff>6350</xdr:rowOff>
    </xdr:from>
    <xdr:to>
      <xdr:col>3</xdr:col>
      <xdr:colOff>241300</xdr:colOff>
      <xdr:row>5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CF5EB0F7-0B30-4617-B2AA-4D3238EC1572}"/>
            </a:ext>
          </a:extLst>
        </xdr:cNvPr>
        <xdr:cNvCxnSpPr/>
      </xdr:nvCxnSpPr>
      <xdr:spPr>
        <a:xfrm>
          <a:off x="3556000" y="374650"/>
          <a:ext cx="6350" cy="717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</xdr:row>
      <xdr:rowOff>139700</xdr:rowOff>
    </xdr:from>
    <xdr:to>
      <xdr:col>2</xdr:col>
      <xdr:colOff>590550</xdr:colOff>
      <xdr:row>2</xdr:row>
      <xdr:rowOff>82550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17219C13-73A6-4788-8A58-216160AEA1E5}"/>
            </a:ext>
          </a:extLst>
        </xdr:cNvPr>
        <xdr:cNvCxnSpPr/>
      </xdr:nvCxnSpPr>
      <xdr:spPr>
        <a:xfrm flipH="1">
          <a:off x="2749550" y="323850"/>
          <a:ext cx="552450" cy="127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673100</xdr:colOff>
      <xdr:row>1</xdr:row>
      <xdr:rowOff>101600</xdr:rowOff>
    </xdr:from>
    <xdr:to>
      <xdr:col>5</xdr:col>
      <xdr:colOff>6350</xdr:colOff>
      <xdr:row>2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42F9812A-DE12-435A-A2EB-32C4F5DD8D3B}"/>
            </a:ext>
          </a:extLst>
        </xdr:cNvPr>
        <xdr:cNvCxnSpPr/>
      </xdr:nvCxnSpPr>
      <xdr:spPr>
        <a:xfrm>
          <a:off x="3994150" y="285750"/>
          <a:ext cx="628650" cy="82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317500</xdr:colOff>
      <xdr:row>3</xdr:row>
      <xdr:rowOff>19050</xdr:rowOff>
    </xdr:from>
    <xdr:to>
      <xdr:col>8</xdr:col>
      <xdr:colOff>317500</xdr:colOff>
      <xdr:row>5</xdr:row>
      <xdr:rowOff>12700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5142F2A4-86DB-4A79-B7BA-C30DEA6D3D68}"/>
            </a:ext>
          </a:extLst>
        </xdr:cNvPr>
        <xdr:cNvCxnSpPr/>
      </xdr:nvCxnSpPr>
      <xdr:spPr>
        <a:xfrm>
          <a:off x="7435850" y="57150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457200</xdr:colOff>
      <xdr:row>5</xdr:row>
      <xdr:rowOff>177800</xdr:rowOff>
    </xdr:from>
    <xdr:to>
      <xdr:col>8</xdr:col>
      <xdr:colOff>368300</xdr:colOff>
      <xdr:row>6</xdr:row>
      <xdr:rowOff>152400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18F448D9-F53B-47B9-B157-82A63BAE30CF}"/>
            </a:ext>
          </a:extLst>
        </xdr:cNvPr>
        <xdr:cNvCxnSpPr/>
      </xdr:nvCxnSpPr>
      <xdr:spPr>
        <a:xfrm flipH="1">
          <a:off x="6965950" y="1098550"/>
          <a:ext cx="52070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6</xdr:row>
      <xdr:rowOff>6350</xdr:rowOff>
    </xdr:from>
    <xdr:to>
      <xdr:col>9</xdr:col>
      <xdr:colOff>254000</xdr:colOff>
      <xdr:row>6</xdr:row>
      <xdr:rowOff>171450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A0B6953A-D933-426E-AEE9-74F4C8403EE1}"/>
            </a:ext>
          </a:extLst>
        </xdr:cNvPr>
        <xdr:cNvCxnSpPr/>
      </xdr:nvCxnSpPr>
      <xdr:spPr>
        <a:xfrm>
          <a:off x="7480300" y="1111250"/>
          <a:ext cx="5016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7</xdr:row>
      <xdr:rowOff>171450</xdr:rowOff>
    </xdr:from>
    <xdr:to>
      <xdr:col>8</xdr:col>
      <xdr:colOff>285750</xdr:colOff>
      <xdr:row>10</xdr:row>
      <xdr:rowOff>158750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288311B6-008F-44DD-9C05-D8E26D06BF5A}"/>
            </a:ext>
          </a:extLst>
        </xdr:cNvPr>
        <xdr:cNvCxnSpPr/>
      </xdr:nvCxnSpPr>
      <xdr:spPr>
        <a:xfrm flipV="1">
          <a:off x="7404100" y="1460500"/>
          <a:ext cx="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11</xdr:row>
      <xdr:rowOff>82550</xdr:rowOff>
    </xdr:from>
    <xdr:to>
      <xdr:col>11</xdr:col>
      <xdr:colOff>603250</xdr:colOff>
      <xdr:row>11</xdr:row>
      <xdr:rowOff>82550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C2C358EA-3833-4F9B-8FEE-234038CF84F7}"/>
            </a:ext>
          </a:extLst>
        </xdr:cNvPr>
        <xdr:cNvCxnSpPr/>
      </xdr:nvCxnSpPr>
      <xdr:spPr>
        <a:xfrm>
          <a:off x="9137650" y="21082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336550</xdr:colOff>
      <xdr:row>10</xdr:row>
      <xdr:rowOff>0</xdr:rowOff>
    </xdr:from>
    <xdr:to>
      <xdr:col>6</xdr:col>
      <xdr:colOff>342900</xdr:colOff>
      <xdr:row>10</xdr:row>
      <xdr:rowOff>165100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xmlns="" id="{1BC037B1-CEE7-4712-A206-F2DB60B2C058}"/>
            </a:ext>
          </a:extLst>
        </xdr:cNvPr>
        <xdr:cNvCxnSpPr/>
      </xdr:nvCxnSpPr>
      <xdr:spPr>
        <a:xfrm flipH="1" flipV="1">
          <a:off x="6235700" y="1841500"/>
          <a:ext cx="63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393700</xdr:colOff>
      <xdr:row>2</xdr:row>
      <xdr:rowOff>171450</xdr:rowOff>
    </xdr:from>
    <xdr:to>
      <xdr:col>7</xdr:col>
      <xdr:colOff>577850</xdr:colOff>
      <xdr:row>6</xdr:row>
      <xdr:rowOff>158750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xmlns="" id="{7649BCD5-8F43-4206-9513-E8F06041D585}"/>
            </a:ext>
          </a:extLst>
        </xdr:cNvPr>
        <xdr:cNvCxnSpPr/>
      </xdr:nvCxnSpPr>
      <xdr:spPr>
        <a:xfrm flipH="1">
          <a:off x="6292850" y="539750"/>
          <a:ext cx="79375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</xdr:row>
      <xdr:rowOff>0</xdr:rowOff>
    </xdr:from>
    <xdr:to>
      <xdr:col>6</xdr:col>
      <xdr:colOff>292100</xdr:colOff>
      <xdr:row>8</xdr:row>
      <xdr:rowOff>165100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xmlns="" id="{611049E2-D6B2-48F8-86F2-D607929F2E50}"/>
            </a:ext>
          </a:extLst>
        </xdr:cNvPr>
        <xdr:cNvCxnSpPr/>
      </xdr:nvCxnSpPr>
      <xdr:spPr>
        <a:xfrm flipH="1" flipV="1">
          <a:off x="6184900" y="1473200"/>
          <a:ext cx="63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352421</xdr:colOff>
      <xdr:row>19</xdr:row>
      <xdr:rowOff>95250</xdr:rowOff>
    </xdr:to>
    <xdr:sp macro="" textlink="">
      <xdr:nvSpPr>
        <xdr:cNvPr id="14" name="Rectangle 1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1428750</xdr:colOff>
      <xdr:row>5</xdr:row>
      <xdr:rowOff>82550</xdr:rowOff>
    </xdr:from>
    <xdr:to>
      <xdr:col>5</xdr:col>
      <xdr:colOff>209550</xdr:colOff>
      <xdr:row>5</xdr:row>
      <xdr:rowOff>82550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2B13859B-C598-48D1-8D10-20CC2BF3D908}"/>
            </a:ext>
          </a:extLst>
        </xdr:cNvPr>
        <xdr:cNvCxnSpPr/>
      </xdr:nvCxnSpPr>
      <xdr:spPr>
        <a:xfrm>
          <a:off x="3867150" y="1003300"/>
          <a:ext cx="349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393700</xdr:colOff>
      <xdr:row>5</xdr:row>
      <xdr:rowOff>95250</xdr:rowOff>
    </xdr:from>
    <xdr:to>
      <xdr:col>6</xdr:col>
      <xdr:colOff>25400</xdr:colOff>
      <xdr:row>5</xdr:row>
      <xdr:rowOff>101600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138FF323-DDF1-4C30-B436-FFD2422EDA4E}"/>
            </a:ext>
          </a:extLst>
        </xdr:cNvPr>
        <xdr:cNvCxnSpPr/>
      </xdr:nvCxnSpPr>
      <xdr:spPr>
        <a:xfrm>
          <a:off x="4400550" y="1016000"/>
          <a:ext cx="2413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82550</xdr:rowOff>
    </xdr:from>
    <xdr:to>
      <xdr:col>3</xdr:col>
      <xdr:colOff>228600</xdr:colOff>
      <xdr:row>5</xdr:row>
      <xdr:rowOff>88900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99874B4-B8CA-4E7E-9ECF-4B47850FD05A}"/>
            </a:ext>
          </a:extLst>
        </xdr:cNvPr>
        <xdr:cNvCxnSpPr/>
      </xdr:nvCxnSpPr>
      <xdr:spPr>
        <a:xfrm flipV="1">
          <a:off x="1885950" y="1003300"/>
          <a:ext cx="2286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393700</xdr:colOff>
      <xdr:row>5</xdr:row>
      <xdr:rowOff>88900</xdr:rowOff>
    </xdr:from>
    <xdr:to>
      <xdr:col>4</xdr:col>
      <xdr:colOff>12700</xdr:colOff>
      <xdr:row>5</xdr:row>
      <xdr:rowOff>95250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C390841A-F9BE-4E84-8764-FB23E4C13051}"/>
            </a:ext>
          </a:extLst>
        </xdr:cNvPr>
        <xdr:cNvCxnSpPr/>
      </xdr:nvCxnSpPr>
      <xdr:spPr>
        <a:xfrm flipV="1">
          <a:off x="2279650" y="1009650"/>
          <a:ext cx="22860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5</xdr:row>
      <xdr:rowOff>114300</xdr:rowOff>
    </xdr:from>
    <xdr:to>
      <xdr:col>2</xdr:col>
      <xdr:colOff>38100</xdr:colOff>
      <xdr:row>5</xdr:row>
      <xdr:rowOff>120650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E416859E-C813-43B3-A455-0140794C1B4B}"/>
            </a:ext>
          </a:extLst>
        </xdr:cNvPr>
        <xdr:cNvCxnSpPr/>
      </xdr:nvCxnSpPr>
      <xdr:spPr>
        <a:xfrm>
          <a:off x="425450" y="1035050"/>
          <a:ext cx="8318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10</xdr:row>
      <xdr:rowOff>31750</xdr:rowOff>
    </xdr:from>
    <xdr:to>
      <xdr:col>6</xdr:col>
      <xdr:colOff>83819</xdr:colOff>
      <xdr:row>11</xdr:row>
      <xdr:rowOff>165100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xmlns="" id="{48475AF8-9262-40CB-9521-A63B15E9FE86}"/>
            </a:ext>
          </a:extLst>
        </xdr:cNvPr>
        <xdr:cNvSpPr/>
      </xdr:nvSpPr>
      <xdr:spPr>
        <a:xfrm>
          <a:off x="4946650" y="1873250"/>
          <a:ext cx="45719" cy="3175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44450</xdr:colOff>
      <xdr:row>16</xdr:row>
      <xdr:rowOff>12700</xdr:rowOff>
    </xdr:from>
    <xdr:to>
      <xdr:col>4</xdr:col>
      <xdr:colOff>90169</xdr:colOff>
      <xdr:row>18</xdr:row>
      <xdr:rowOff>133350</xdr:rowOff>
    </xdr:to>
    <xdr:sp macro="" textlink="">
      <xdr:nvSpPr>
        <xdr:cNvPr id="13" name="Right Brace 12">
          <a:extLst>
            <a:ext uri="{FF2B5EF4-FFF2-40B4-BE49-F238E27FC236}">
              <a16:creationId xmlns:a16="http://schemas.microsoft.com/office/drawing/2014/main" xmlns="" id="{30270DD3-8271-48BF-B4EF-764EE10E8AB2}"/>
            </a:ext>
          </a:extLst>
        </xdr:cNvPr>
        <xdr:cNvSpPr/>
      </xdr:nvSpPr>
      <xdr:spPr>
        <a:xfrm>
          <a:off x="2679700" y="2959100"/>
          <a:ext cx="45719" cy="4889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114296</xdr:colOff>
      <xdr:row>19</xdr:row>
      <xdr:rowOff>95250</xdr:rowOff>
    </xdr:to>
    <xdr:sp macro="" textlink="">
      <xdr:nvSpPr>
        <xdr:cNvPr id="10" name="Rectangle 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1</xdr:row>
      <xdr:rowOff>12700</xdr:rowOff>
    </xdr:from>
    <xdr:to>
      <xdr:col>6</xdr:col>
      <xdr:colOff>203200</xdr:colOff>
      <xdr:row>2</xdr:row>
      <xdr:rowOff>139700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2CAA49D5-16E9-40CB-991D-02513E74625A}"/>
            </a:ext>
          </a:extLst>
        </xdr:cNvPr>
        <xdr:cNvCxnSpPr/>
      </xdr:nvCxnSpPr>
      <xdr:spPr>
        <a:xfrm flipH="1">
          <a:off x="488950" y="196850"/>
          <a:ext cx="3371850" cy="311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1</xdr:row>
      <xdr:rowOff>6350</xdr:rowOff>
    </xdr:from>
    <xdr:to>
      <xdr:col>6</xdr:col>
      <xdr:colOff>196850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EB85DDB2-F5C5-4AC3-B732-5E351BD5BF96}"/>
            </a:ext>
          </a:extLst>
        </xdr:cNvPr>
        <xdr:cNvCxnSpPr/>
      </xdr:nvCxnSpPr>
      <xdr:spPr>
        <a:xfrm flipH="1">
          <a:off x="2463800" y="190500"/>
          <a:ext cx="15303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</xdr:row>
      <xdr:rowOff>6350</xdr:rowOff>
    </xdr:from>
    <xdr:to>
      <xdr:col>8</xdr:col>
      <xdr:colOff>406400</xdr:colOff>
      <xdr:row>2</xdr:row>
      <xdr:rowOff>146050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6E9AFF50-245D-4E97-9DEB-8CE72244E264}"/>
            </a:ext>
          </a:extLst>
        </xdr:cNvPr>
        <xdr:cNvCxnSpPr/>
      </xdr:nvCxnSpPr>
      <xdr:spPr>
        <a:xfrm>
          <a:off x="4006850" y="190500"/>
          <a:ext cx="141605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1</xdr:row>
      <xdr:rowOff>6350</xdr:rowOff>
    </xdr:from>
    <xdr:to>
      <xdr:col>11</xdr:col>
      <xdr:colOff>615950</xdr:colOff>
      <xdr:row>2</xdr:row>
      <xdr:rowOff>152400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0C565CD9-57CC-45C6-8A92-39C85608C4B3}"/>
            </a:ext>
          </a:extLst>
        </xdr:cNvPr>
        <xdr:cNvCxnSpPr/>
      </xdr:nvCxnSpPr>
      <xdr:spPr>
        <a:xfrm>
          <a:off x="4025900" y="190500"/>
          <a:ext cx="34353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25400</xdr:colOff>
      <xdr:row>9</xdr:row>
      <xdr:rowOff>177800</xdr:rowOff>
    </xdr:from>
    <xdr:to>
      <xdr:col>14</xdr:col>
      <xdr:colOff>76200</xdr:colOff>
      <xdr:row>12</xdr:row>
      <xdr:rowOff>177800</xdr:rowOff>
    </xdr:to>
    <xdr:sp macro="" textlink="">
      <xdr:nvSpPr>
        <xdr:cNvPr id="11" name="Right Brace 10">
          <a:extLst>
            <a:ext uri="{FF2B5EF4-FFF2-40B4-BE49-F238E27FC236}">
              <a16:creationId xmlns:a16="http://schemas.microsoft.com/office/drawing/2014/main" xmlns="" id="{98500F4B-CD02-41BA-9444-6EBDACD79C57}"/>
            </a:ext>
          </a:extLst>
        </xdr:cNvPr>
        <xdr:cNvSpPr/>
      </xdr:nvSpPr>
      <xdr:spPr>
        <a:xfrm>
          <a:off x="8737600" y="1835150"/>
          <a:ext cx="50800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38100</xdr:colOff>
      <xdr:row>6</xdr:row>
      <xdr:rowOff>12700</xdr:rowOff>
    </xdr:from>
    <xdr:to>
      <xdr:col>14</xdr:col>
      <xdr:colOff>88900</xdr:colOff>
      <xdr:row>9</xdr:row>
      <xdr:rowOff>12700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xmlns="" id="{43DF5369-44D1-4F09-AA27-551BE3333047}"/>
            </a:ext>
          </a:extLst>
        </xdr:cNvPr>
        <xdr:cNvSpPr/>
      </xdr:nvSpPr>
      <xdr:spPr>
        <a:xfrm>
          <a:off x="8750300" y="1117600"/>
          <a:ext cx="50800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736600</xdr:colOff>
      <xdr:row>9</xdr:row>
      <xdr:rowOff>31750</xdr:rowOff>
    </xdr:from>
    <xdr:to>
      <xdr:col>14</xdr:col>
      <xdr:colOff>736600</xdr:colOff>
      <xdr:row>10</xdr:row>
      <xdr:rowOff>146050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C306472D-2927-4F8E-A874-C46A7C850CFB}"/>
            </a:ext>
          </a:extLst>
        </xdr:cNvPr>
        <xdr:cNvCxnSpPr/>
      </xdr:nvCxnSpPr>
      <xdr:spPr>
        <a:xfrm>
          <a:off x="9448800" y="1689100"/>
          <a:ext cx="0" cy="298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23</xdr:row>
      <xdr:rowOff>12700</xdr:rowOff>
    </xdr:from>
    <xdr:to>
      <xdr:col>7</xdr:col>
      <xdr:colOff>304800</xdr:colOff>
      <xdr:row>24</xdr:row>
      <xdr:rowOff>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26297B2E-68F5-4135-8C34-DE8F5D2D3126}"/>
            </a:ext>
          </a:extLst>
        </xdr:cNvPr>
        <xdr:cNvCxnSpPr/>
      </xdr:nvCxnSpPr>
      <xdr:spPr>
        <a:xfrm>
          <a:off x="4711700" y="427355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24</xdr:row>
      <xdr:rowOff>177800</xdr:rowOff>
    </xdr:from>
    <xdr:to>
      <xdr:col>7</xdr:col>
      <xdr:colOff>304800</xdr:colOff>
      <xdr:row>25</xdr:row>
      <xdr:rowOff>165100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EC57A910-C692-40A5-89A3-28FB93AE4612}"/>
            </a:ext>
          </a:extLst>
        </xdr:cNvPr>
        <xdr:cNvCxnSpPr/>
      </xdr:nvCxnSpPr>
      <xdr:spPr>
        <a:xfrm>
          <a:off x="4711700" y="462280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29</xdr:row>
      <xdr:rowOff>196850</xdr:rowOff>
    </xdr:from>
    <xdr:to>
      <xdr:col>2</xdr:col>
      <xdr:colOff>565150</xdr:colOff>
      <xdr:row>29</xdr:row>
      <xdr:rowOff>196850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3DD7DC37-840F-475E-8E8C-9172CB23F240}"/>
            </a:ext>
          </a:extLst>
        </xdr:cNvPr>
        <xdr:cNvCxnSpPr/>
      </xdr:nvCxnSpPr>
      <xdr:spPr>
        <a:xfrm>
          <a:off x="1587500" y="5562600"/>
          <a:ext cx="488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1250950</xdr:colOff>
      <xdr:row>24</xdr:row>
      <xdr:rowOff>165100</xdr:rowOff>
    </xdr:from>
    <xdr:to>
      <xdr:col>6</xdr:col>
      <xdr:colOff>539750</xdr:colOff>
      <xdr:row>29</xdr:row>
      <xdr:rowOff>69850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xmlns="" id="{2419FFF2-B058-4B58-9A85-C4AE3A9611AF}"/>
            </a:ext>
          </a:extLst>
        </xdr:cNvPr>
        <xdr:cNvCxnSpPr/>
      </xdr:nvCxnSpPr>
      <xdr:spPr>
        <a:xfrm flipV="1">
          <a:off x="3371850" y="4610100"/>
          <a:ext cx="1803400" cy="825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488950</xdr:colOff>
      <xdr:row>24</xdr:row>
      <xdr:rowOff>88900</xdr:rowOff>
    </xdr:from>
    <xdr:to>
      <xdr:col>6</xdr:col>
      <xdr:colOff>565150</xdr:colOff>
      <xdr:row>28</xdr:row>
      <xdr:rowOff>171450</xdr:rowOff>
    </xdr:to>
    <xdr:cxnSp macro="">
      <xdr:nvCxnSpPr>
        <xdr:cNvPr id="23" name="Connector: Curved 22">
          <a:extLst>
            <a:ext uri="{FF2B5EF4-FFF2-40B4-BE49-F238E27FC236}">
              <a16:creationId xmlns:a16="http://schemas.microsoft.com/office/drawing/2014/main" xmlns="" id="{6096444C-7B55-47C0-B072-86A64602D3D2}"/>
            </a:ext>
          </a:extLst>
        </xdr:cNvPr>
        <xdr:cNvCxnSpPr/>
      </xdr:nvCxnSpPr>
      <xdr:spPr>
        <a:xfrm rot="10800000" flipV="1">
          <a:off x="2609850" y="4533900"/>
          <a:ext cx="2590800" cy="819150"/>
        </a:xfrm>
        <a:prstGeom prst="curvedConnector3">
          <a:avLst>
            <a:gd name="adj1" fmla="val 103186"/>
          </a:avLst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806450</xdr:colOff>
      <xdr:row>29</xdr:row>
      <xdr:rowOff>177800</xdr:rowOff>
    </xdr:from>
    <xdr:to>
      <xdr:col>11</xdr:col>
      <xdr:colOff>1130300</xdr:colOff>
      <xdr:row>29</xdr:row>
      <xdr:rowOff>177800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xmlns="" id="{4EA98556-3848-4242-91F5-83EF0EB221FF}"/>
            </a:ext>
          </a:extLst>
        </xdr:cNvPr>
        <xdr:cNvCxnSpPr/>
      </xdr:nvCxnSpPr>
      <xdr:spPr>
        <a:xfrm flipH="1">
          <a:off x="9156700" y="55435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</xdr:colOff>
      <xdr:row>29</xdr:row>
      <xdr:rowOff>190500</xdr:rowOff>
    </xdr:from>
    <xdr:to>
      <xdr:col>11</xdr:col>
      <xdr:colOff>381000</xdr:colOff>
      <xdr:row>29</xdr:row>
      <xdr:rowOff>190500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xmlns="" id="{50ECC3C5-74B7-42D1-8161-A9F240CCF786}"/>
            </a:ext>
          </a:extLst>
        </xdr:cNvPr>
        <xdr:cNvCxnSpPr/>
      </xdr:nvCxnSpPr>
      <xdr:spPr>
        <a:xfrm flipH="1">
          <a:off x="8407400" y="55562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82550</xdr:colOff>
      <xdr:row>25</xdr:row>
      <xdr:rowOff>0</xdr:rowOff>
    </xdr:from>
    <xdr:to>
      <xdr:col>10</xdr:col>
      <xdr:colOff>57150</xdr:colOff>
      <xdr:row>29</xdr:row>
      <xdr:rowOff>190500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xmlns="" id="{7348EF09-7036-4A1D-9FC8-A62F46B8EF74}"/>
            </a:ext>
          </a:extLst>
        </xdr:cNvPr>
        <xdr:cNvCxnSpPr/>
      </xdr:nvCxnSpPr>
      <xdr:spPr>
        <a:xfrm flipH="1" flipV="1">
          <a:off x="5937250" y="4629150"/>
          <a:ext cx="1193800" cy="927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47621</xdr:colOff>
      <xdr:row>19</xdr:row>
      <xdr:rowOff>57150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19050</xdr:rowOff>
    </xdr:from>
    <xdr:to>
      <xdr:col>1</xdr:col>
      <xdr:colOff>285750</xdr:colOff>
      <xdr:row>7</xdr:row>
      <xdr:rowOff>88900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74AA0D8C-B8D4-48FB-931B-E943EEBB8AA2}"/>
            </a:ext>
          </a:extLst>
        </xdr:cNvPr>
        <xdr:cNvCxnSpPr/>
      </xdr:nvCxnSpPr>
      <xdr:spPr>
        <a:xfrm>
          <a:off x="895350" y="571500"/>
          <a:ext cx="0" cy="806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9</xdr:row>
      <xdr:rowOff>19050</xdr:rowOff>
    </xdr:from>
    <xdr:to>
      <xdr:col>1</xdr:col>
      <xdr:colOff>266700</xdr:colOff>
      <xdr:row>11</xdr:row>
      <xdr:rowOff>12700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B90A29BE-FA7D-4EE7-87B3-04678587C9F8}"/>
            </a:ext>
          </a:extLst>
        </xdr:cNvPr>
        <xdr:cNvCxnSpPr/>
      </xdr:nvCxnSpPr>
      <xdr:spPr>
        <a:xfrm>
          <a:off x="876300" y="167640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469900</xdr:colOff>
      <xdr:row>1</xdr:row>
      <xdr:rowOff>38100</xdr:rowOff>
    </xdr:from>
    <xdr:to>
      <xdr:col>9</xdr:col>
      <xdr:colOff>603250</xdr:colOff>
      <xdr:row>13</xdr:row>
      <xdr:rowOff>152400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xmlns="" id="{9C8BA055-2737-4286-9556-446CAE02CC2F}"/>
            </a:ext>
          </a:extLst>
        </xdr:cNvPr>
        <xdr:cNvSpPr/>
      </xdr:nvSpPr>
      <xdr:spPr>
        <a:xfrm>
          <a:off x="5556250" y="222250"/>
          <a:ext cx="1352550" cy="27241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Master data</a:t>
          </a:r>
        </a:p>
        <a:p>
          <a:pPr algn="l"/>
          <a:r>
            <a:rPr lang="en-US" sz="1100"/>
            <a:t>Basic salary</a:t>
          </a:r>
        </a:p>
        <a:p>
          <a:pPr algn="l"/>
          <a:r>
            <a:rPr lang="en-US" sz="1100"/>
            <a:t>Bank details</a:t>
          </a:r>
        </a:p>
        <a:p>
          <a:pPr algn="l"/>
          <a:r>
            <a:rPr lang="en-US" sz="1100"/>
            <a:t>Allowances</a:t>
          </a:r>
        </a:p>
        <a:p>
          <a:pPr algn="l"/>
          <a:r>
            <a:rPr lang="en-US" sz="1100"/>
            <a:t>EPF/ETF</a:t>
          </a:r>
        </a:p>
        <a:p>
          <a:pPr algn="l"/>
          <a:r>
            <a:rPr lang="en-US" sz="1100"/>
            <a:t>Loan deductions</a:t>
          </a:r>
        </a:p>
        <a:p>
          <a:pPr algn="l"/>
          <a:r>
            <a:rPr lang="en-US" sz="1100"/>
            <a:t>Name</a:t>
          </a:r>
        </a:p>
        <a:p>
          <a:pPr algn="l"/>
          <a:r>
            <a:rPr lang="en-US" sz="1100"/>
            <a:t>NIC</a:t>
          </a:r>
        </a:p>
        <a:p>
          <a:pPr algn="l"/>
          <a:r>
            <a:rPr lang="en-US" sz="1100"/>
            <a:t>Designation</a:t>
          </a:r>
        </a:p>
        <a:p>
          <a:pPr algn="l"/>
          <a:r>
            <a:rPr lang="en-US" sz="1100"/>
            <a:t>Department</a:t>
          </a:r>
        </a:p>
      </xdr:txBody>
    </xdr:sp>
    <xdr:clientData/>
  </xdr:twoCellAnchor>
  <xdr:twoCellAnchor>
    <xdr:from>
      <xdr:col>11</xdr:col>
      <xdr:colOff>222250</xdr:colOff>
      <xdr:row>1</xdr:row>
      <xdr:rowOff>6350</xdr:rowOff>
    </xdr:from>
    <xdr:to>
      <xdr:col>12</xdr:col>
      <xdr:colOff>577850</xdr:colOff>
      <xdr:row>13</xdr:row>
      <xdr:rowOff>95250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xmlns="" id="{428FF91E-66BE-4A4A-8EFE-986A3AA04BEA}"/>
            </a:ext>
          </a:extLst>
        </xdr:cNvPr>
        <xdr:cNvSpPr/>
      </xdr:nvSpPr>
      <xdr:spPr>
        <a:xfrm>
          <a:off x="7747000" y="190500"/>
          <a:ext cx="1377950" cy="2698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Attendance</a:t>
          </a:r>
        </a:p>
        <a:p>
          <a:pPr algn="l"/>
          <a:r>
            <a:rPr lang="en-US" sz="1100"/>
            <a:t>- No of days worked</a:t>
          </a:r>
        </a:p>
        <a:p>
          <a:pPr algn="l"/>
          <a:r>
            <a:rPr lang="en-US" sz="1100"/>
            <a:t>- OT hrs</a:t>
          </a:r>
        </a:p>
        <a:p>
          <a:pPr algn="l"/>
          <a:r>
            <a:rPr lang="en-US" sz="1100"/>
            <a:t>- No pay</a:t>
          </a:r>
        </a:p>
      </xdr:txBody>
    </xdr:sp>
    <xdr:clientData/>
  </xdr:twoCellAnchor>
  <xdr:twoCellAnchor>
    <xdr:from>
      <xdr:col>9</xdr:col>
      <xdr:colOff>292100</xdr:colOff>
      <xdr:row>12</xdr:row>
      <xdr:rowOff>95250</xdr:rowOff>
    </xdr:from>
    <xdr:to>
      <xdr:col>11</xdr:col>
      <xdr:colOff>406400</xdr:colOff>
      <xdr:row>23</xdr:row>
      <xdr:rowOff>38100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xmlns="" id="{4A2C78DD-9E46-4364-99D2-B2E08C124111}"/>
            </a:ext>
          </a:extLst>
        </xdr:cNvPr>
        <xdr:cNvSpPr/>
      </xdr:nvSpPr>
      <xdr:spPr>
        <a:xfrm>
          <a:off x="6597650" y="2705100"/>
          <a:ext cx="1333500" cy="1968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u="sng">
              <a:solidFill>
                <a:srgbClr val="FF0000"/>
              </a:solidFill>
            </a:rPr>
            <a:t>Payroll processing</a:t>
          </a:r>
        </a:p>
      </xdr:txBody>
    </xdr:sp>
    <xdr:clientData/>
  </xdr:twoCellAnchor>
  <xdr:twoCellAnchor>
    <xdr:from>
      <xdr:col>10</xdr:col>
      <xdr:colOff>25400</xdr:colOff>
      <xdr:row>5</xdr:row>
      <xdr:rowOff>57150</xdr:rowOff>
    </xdr:from>
    <xdr:to>
      <xdr:col>11</xdr:col>
      <xdr:colOff>158750</xdr:colOff>
      <xdr:row>6</xdr:row>
      <xdr:rowOff>57150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xmlns="" id="{33F440E6-8570-4A48-810C-B724089EF319}"/>
            </a:ext>
          </a:extLst>
        </xdr:cNvPr>
        <xdr:cNvSpPr/>
      </xdr:nvSpPr>
      <xdr:spPr>
        <a:xfrm>
          <a:off x="8597900" y="1377950"/>
          <a:ext cx="742950" cy="1841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422754</xdr:colOff>
      <xdr:row>12</xdr:row>
      <xdr:rowOff>94609</xdr:rowOff>
    </xdr:from>
    <xdr:to>
      <xdr:col>11</xdr:col>
      <xdr:colOff>515623</xdr:colOff>
      <xdr:row>14</xdr:row>
      <xdr:rowOff>179962</xdr:rowOff>
    </xdr:to>
    <xdr:sp macro="" textlink="">
      <xdr:nvSpPr>
        <xdr:cNvPr id="14" name="Arrow: Right 13">
          <a:extLst>
            <a:ext uri="{FF2B5EF4-FFF2-40B4-BE49-F238E27FC236}">
              <a16:creationId xmlns:a16="http://schemas.microsoft.com/office/drawing/2014/main" xmlns="" id="{7514977F-0432-4A5C-9049-179A01A21F84}"/>
            </a:ext>
          </a:extLst>
        </xdr:cNvPr>
        <xdr:cNvSpPr/>
      </xdr:nvSpPr>
      <xdr:spPr>
        <a:xfrm rot="7460383">
          <a:off x="7767112" y="2884851"/>
          <a:ext cx="453653" cy="928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208254</xdr:colOff>
      <xdr:row>13</xdr:row>
      <xdr:rowOff>49667</xdr:rowOff>
    </xdr:from>
    <xdr:to>
      <xdr:col>9</xdr:col>
      <xdr:colOff>498271</xdr:colOff>
      <xdr:row>13</xdr:row>
      <xdr:rowOff>177906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xmlns="" id="{0F4715B9-F5F9-412E-B374-40DF999F49E1}"/>
            </a:ext>
          </a:extLst>
        </xdr:cNvPr>
        <xdr:cNvSpPr/>
      </xdr:nvSpPr>
      <xdr:spPr>
        <a:xfrm rot="1983348">
          <a:off x="8171154" y="2843667"/>
          <a:ext cx="290017" cy="1282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133350</xdr:colOff>
      <xdr:row>8</xdr:row>
      <xdr:rowOff>57150</xdr:rowOff>
    </xdr:from>
    <xdr:to>
      <xdr:col>11</xdr:col>
      <xdr:colOff>38100</xdr:colOff>
      <xdr:row>10</xdr:row>
      <xdr:rowOff>120650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xmlns="" id="{85C762FB-6446-4311-9707-BFF62F91F79F}"/>
            </a:ext>
          </a:extLst>
        </xdr:cNvPr>
        <xdr:cNvSpPr/>
      </xdr:nvSpPr>
      <xdr:spPr>
        <a:xfrm>
          <a:off x="8705850" y="1930400"/>
          <a:ext cx="514350" cy="4318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SD</a:t>
          </a:r>
        </a:p>
      </xdr:txBody>
    </xdr:sp>
    <xdr:clientData/>
  </xdr:twoCellAnchor>
  <xdr:twoCellAnchor>
    <xdr:from>
      <xdr:col>11</xdr:col>
      <xdr:colOff>558800</xdr:colOff>
      <xdr:row>24</xdr:row>
      <xdr:rowOff>63500</xdr:rowOff>
    </xdr:from>
    <xdr:to>
      <xdr:col>12</xdr:col>
      <xdr:colOff>539750</xdr:colOff>
      <xdr:row>24</xdr:row>
      <xdr:rowOff>63500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F62D4F81-5699-4CD8-8D54-C431A11C1DDC}"/>
            </a:ext>
          </a:extLst>
        </xdr:cNvPr>
        <xdr:cNvCxnSpPr/>
      </xdr:nvCxnSpPr>
      <xdr:spPr>
        <a:xfrm flipV="1">
          <a:off x="7988300" y="4883150"/>
          <a:ext cx="1003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774700</xdr:colOff>
      <xdr:row>3</xdr:row>
      <xdr:rowOff>25400</xdr:rowOff>
    </xdr:from>
    <xdr:to>
      <xdr:col>15</xdr:col>
      <xdr:colOff>774700</xdr:colOff>
      <xdr:row>4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33711C93-12FB-4863-8942-D29EF7514F34}"/>
            </a:ext>
          </a:extLst>
        </xdr:cNvPr>
        <xdr:cNvCxnSpPr/>
      </xdr:nvCxnSpPr>
      <xdr:spPr>
        <a:xfrm>
          <a:off x="11722100" y="5778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762000</xdr:colOff>
      <xdr:row>4</xdr:row>
      <xdr:rowOff>336550</xdr:rowOff>
    </xdr:from>
    <xdr:to>
      <xdr:col>15</xdr:col>
      <xdr:colOff>762000</xdr:colOff>
      <xdr:row>4</xdr:row>
      <xdr:rowOff>577850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09DCDE01-5EEA-4914-A7DE-9E7AD0D69273}"/>
            </a:ext>
          </a:extLst>
        </xdr:cNvPr>
        <xdr:cNvCxnSpPr/>
      </xdr:nvCxnSpPr>
      <xdr:spPr>
        <a:xfrm flipH="1" flipV="1">
          <a:off x="11804650" y="1073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666750</xdr:colOff>
      <xdr:row>4</xdr:row>
      <xdr:rowOff>463550</xdr:rowOff>
    </xdr:from>
    <xdr:to>
      <xdr:col>5</xdr:col>
      <xdr:colOff>666750</xdr:colOff>
      <xdr:row>5</xdr:row>
      <xdr:rowOff>120650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4A985D8B-239E-46E1-9B61-946273C4F223}"/>
            </a:ext>
          </a:extLst>
        </xdr:cNvPr>
        <xdr:cNvCxnSpPr/>
      </xdr:nvCxnSpPr>
      <xdr:spPr>
        <a:xfrm flipH="1" flipV="1">
          <a:off x="5035550" y="1200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390521</xdr:colOff>
      <xdr:row>17</xdr:row>
      <xdr:rowOff>85725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466721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158750</xdr:colOff>
      <xdr:row>35</xdr:row>
      <xdr:rowOff>20146</xdr:rowOff>
    </xdr:to>
    <xdr:pic>
      <xdr:nvPicPr>
        <xdr:cNvPr id="2" name="Picture 1" descr="How to Create a Capital Expenditure Budget [ 6+ Samples ]">
          <a:extLst>
            <a:ext uri="{FF2B5EF4-FFF2-40B4-BE49-F238E27FC236}">
              <a16:creationId xmlns:a16="http://schemas.microsoft.com/office/drawing/2014/main" xmlns="" id="{94F72B75-56D2-4B8F-818F-7F9687243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64350" cy="646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3" name="Rectangle 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25400</xdr:rowOff>
    </xdr:from>
    <xdr:to>
      <xdr:col>9</xdr:col>
      <xdr:colOff>222250</xdr:colOff>
      <xdr:row>2</xdr:row>
      <xdr:rowOff>101600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6C929A38-1D22-4519-AFBC-CDB810C86951}"/>
            </a:ext>
          </a:extLst>
        </xdr:cNvPr>
        <xdr:cNvCxnSpPr/>
      </xdr:nvCxnSpPr>
      <xdr:spPr>
        <a:xfrm flipH="1">
          <a:off x="685800" y="209550"/>
          <a:ext cx="5137150" cy="260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</xdr:colOff>
      <xdr:row>1</xdr:row>
      <xdr:rowOff>38100</xdr:rowOff>
    </xdr:from>
    <xdr:to>
      <xdr:col>9</xdr:col>
      <xdr:colOff>215900</xdr:colOff>
      <xdr:row>2</xdr:row>
      <xdr:rowOff>177800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C35D7C92-5A3C-4E61-AB6A-FFFAB1AA298D}"/>
            </a:ext>
          </a:extLst>
        </xdr:cNvPr>
        <xdr:cNvCxnSpPr/>
      </xdr:nvCxnSpPr>
      <xdr:spPr>
        <a:xfrm flipH="1">
          <a:off x="3276600" y="222250"/>
          <a:ext cx="25400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368300</xdr:colOff>
      <xdr:row>6</xdr:row>
      <xdr:rowOff>0</xdr:rowOff>
    </xdr:from>
    <xdr:to>
      <xdr:col>5</xdr:col>
      <xdr:colOff>368300</xdr:colOff>
      <xdr:row>7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457D6DFC-2125-430D-94D2-ECCAD1D5D2B1}"/>
            </a:ext>
          </a:extLst>
        </xdr:cNvPr>
        <xdr:cNvCxnSpPr/>
      </xdr:nvCxnSpPr>
      <xdr:spPr>
        <a:xfrm>
          <a:off x="3530600" y="11049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7</xdr:row>
      <xdr:rowOff>177800</xdr:rowOff>
    </xdr:from>
    <xdr:to>
      <xdr:col>6</xdr:col>
      <xdr:colOff>6350</xdr:colOff>
      <xdr:row>9</xdr:row>
      <xdr:rowOff>12700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FF04EDD2-AAE1-4306-960A-4CA59B6E2B93}"/>
            </a:ext>
          </a:extLst>
        </xdr:cNvPr>
        <xdr:cNvCxnSpPr/>
      </xdr:nvCxnSpPr>
      <xdr:spPr>
        <a:xfrm>
          <a:off x="3778250" y="14668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38100</xdr:rowOff>
    </xdr:from>
    <xdr:to>
      <xdr:col>12</xdr:col>
      <xdr:colOff>514350</xdr:colOff>
      <xdr:row>2</xdr:row>
      <xdr:rowOff>158750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4F7E9C93-6F00-469D-A10E-C00D587B653F}"/>
            </a:ext>
          </a:extLst>
        </xdr:cNvPr>
        <xdr:cNvCxnSpPr/>
      </xdr:nvCxnSpPr>
      <xdr:spPr>
        <a:xfrm>
          <a:off x="5822950" y="222250"/>
          <a:ext cx="2120900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5</xdr:row>
      <xdr:rowOff>0</xdr:rowOff>
    </xdr:from>
    <xdr:to>
      <xdr:col>13</xdr:col>
      <xdr:colOff>323850</xdr:colOff>
      <xdr:row>6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F9BBDB39-5B8C-4C1A-8AB1-197BD96713D5}"/>
            </a:ext>
          </a:extLst>
        </xdr:cNvPr>
        <xdr:cNvCxnSpPr/>
      </xdr:nvCxnSpPr>
      <xdr:spPr>
        <a:xfrm>
          <a:off x="8362950" y="920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7</xdr:row>
      <xdr:rowOff>12700</xdr:rowOff>
    </xdr:from>
    <xdr:to>
      <xdr:col>13</xdr:col>
      <xdr:colOff>304800</xdr:colOff>
      <xdr:row>8</xdr:row>
      <xdr:rowOff>12700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23D4605C-EC4A-4F4D-9DFF-895B4D98BF7F}"/>
            </a:ext>
          </a:extLst>
        </xdr:cNvPr>
        <xdr:cNvCxnSpPr/>
      </xdr:nvCxnSpPr>
      <xdr:spPr>
        <a:xfrm>
          <a:off x="8343900" y="1301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13</xdr:row>
      <xdr:rowOff>6350</xdr:rowOff>
    </xdr:from>
    <xdr:to>
      <xdr:col>13</xdr:col>
      <xdr:colOff>323850</xdr:colOff>
      <xdr:row>14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793EFA21-0676-4DFB-ADEF-7E8C2BA0C418}"/>
            </a:ext>
          </a:extLst>
        </xdr:cNvPr>
        <xdr:cNvCxnSpPr/>
      </xdr:nvCxnSpPr>
      <xdr:spPr>
        <a:xfrm>
          <a:off x="8362950" y="24003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222250</xdr:colOff>
      <xdr:row>1</xdr:row>
      <xdr:rowOff>25400</xdr:rowOff>
    </xdr:from>
    <xdr:to>
      <xdr:col>20</xdr:col>
      <xdr:colOff>501650</xdr:colOff>
      <xdr:row>2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E8C119E4-7CD1-492B-838C-EF0AEBFAA326}"/>
            </a:ext>
          </a:extLst>
        </xdr:cNvPr>
        <xdr:cNvCxnSpPr/>
      </xdr:nvCxnSpPr>
      <xdr:spPr>
        <a:xfrm>
          <a:off x="5822950" y="209550"/>
          <a:ext cx="698500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171450</xdr:colOff>
      <xdr:row>6</xdr:row>
      <xdr:rowOff>12700</xdr:rowOff>
    </xdr:from>
    <xdr:to>
      <xdr:col>21</xdr:col>
      <xdr:colOff>171450</xdr:colOff>
      <xdr:row>7</xdr:row>
      <xdr:rowOff>12700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3BD78C67-B8D1-47B0-841F-2A62C0667378}"/>
            </a:ext>
          </a:extLst>
        </xdr:cNvPr>
        <xdr:cNvCxnSpPr/>
      </xdr:nvCxnSpPr>
      <xdr:spPr>
        <a:xfrm>
          <a:off x="13087350" y="11176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20</xdr:row>
      <xdr:rowOff>6350</xdr:rowOff>
    </xdr:from>
    <xdr:to>
      <xdr:col>24</xdr:col>
      <xdr:colOff>0</xdr:colOff>
      <xdr:row>21</xdr:row>
      <xdr:rowOff>25400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C6C1A501-3359-4487-80A8-2904180ED90E}"/>
            </a:ext>
          </a:extLst>
        </xdr:cNvPr>
        <xdr:cNvCxnSpPr/>
      </xdr:nvCxnSpPr>
      <xdr:spPr>
        <a:xfrm>
          <a:off x="14744700" y="36893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603250</xdr:colOff>
      <xdr:row>24</xdr:row>
      <xdr:rowOff>12700</xdr:rowOff>
    </xdr:from>
    <xdr:to>
      <xdr:col>23</xdr:col>
      <xdr:colOff>603250</xdr:colOff>
      <xdr:row>25</xdr:row>
      <xdr:rowOff>31750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3DF53F85-EDA4-4120-AF37-224FC21A9B49}"/>
            </a:ext>
          </a:extLst>
        </xdr:cNvPr>
        <xdr:cNvCxnSpPr/>
      </xdr:nvCxnSpPr>
      <xdr:spPr>
        <a:xfrm>
          <a:off x="14738350" y="44323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27</xdr:row>
      <xdr:rowOff>0</xdr:rowOff>
    </xdr:from>
    <xdr:to>
      <xdr:col>24</xdr:col>
      <xdr:colOff>6350</xdr:colOff>
      <xdr:row>28</xdr:row>
      <xdr:rowOff>19050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014D59D9-70AE-46F0-B1DA-36878FC92110}"/>
            </a:ext>
          </a:extLst>
        </xdr:cNvPr>
        <xdr:cNvCxnSpPr/>
      </xdr:nvCxnSpPr>
      <xdr:spPr>
        <a:xfrm>
          <a:off x="14751050" y="49720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6350</xdr:colOff>
      <xdr:row>29</xdr:row>
      <xdr:rowOff>12700</xdr:rowOff>
    </xdr:from>
    <xdr:to>
      <xdr:col>24</xdr:col>
      <xdr:colOff>6350</xdr:colOff>
      <xdr:row>30</xdr:row>
      <xdr:rowOff>31750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C7019976-4819-4961-A9BC-4E863892AE8E}"/>
            </a:ext>
          </a:extLst>
        </xdr:cNvPr>
        <xdr:cNvCxnSpPr/>
      </xdr:nvCxnSpPr>
      <xdr:spPr>
        <a:xfrm>
          <a:off x="14751050" y="53530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25400</xdr:colOff>
      <xdr:row>32</xdr:row>
      <xdr:rowOff>19050</xdr:rowOff>
    </xdr:from>
    <xdr:to>
      <xdr:col>24</xdr:col>
      <xdr:colOff>25400</xdr:colOff>
      <xdr:row>33</xdr:row>
      <xdr:rowOff>38100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8FE28180-86A6-461E-8B93-01BCEF7FA831}"/>
            </a:ext>
          </a:extLst>
        </xdr:cNvPr>
        <xdr:cNvCxnSpPr/>
      </xdr:nvCxnSpPr>
      <xdr:spPr>
        <a:xfrm>
          <a:off x="15773400" y="59118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381000</xdr:colOff>
      <xdr:row>23</xdr:row>
      <xdr:rowOff>95250</xdr:rowOff>
    </xdr:from>
    <xdr:to>
      <xdr:col>34</xdr:col>
      <xdr:colOff>565150</xdr:colOff>
      <xdr:row>23</xdr:row>
      <xdr:rowOff>95250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41699484-4F34-49D5-81F1-74F460C70A4D}"/>
            </a:ext>
          </a:extLst>
        </xdr:cNvPr>
        <xdr:cNvCxnSpPr/>
      </xdr:nvCxnSpPr>
      <xdr:spPr>
        <a:xfrm>
          <a:off x="22028150" y="4330700"/>
          <a:ext cx="793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330200</xdr:colOff>
      <xdr:row>24</xdr:row>
      <xdr:rowOff>19050</xdr:rowOff>
    </xdr:from>
    <xdr:to>
      <xdr:col>35</xdr:col>
      <xdr:colOff>330200</xdr:colOff>
      <xdr:row>25</xdr:row>
      <xdr:rowOff>165100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DE79ECA5-37F8-418B-B131-06244C3C1545}"/>
            </a:ext>
          </a:extLst>
        </xdr:cNvPr>
        <xdr:cNvCxnSpPr/>
      </xdr:nvCxnSpPr>
      <xdr:spPr>
        <a:xfrm>
          <a:off x="23196550" y="4438650"/>
          <a:ext cx="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508000</xdr:colOff>
      <xdr:row>24</xdr:row>
      <xdr:rowOff>12700</xdr:rowOff>
    </xdr:from>
    <xdr:to>
      <xdr:col>34</xdr:col>
      <xdr:colOff>571500</xdr:colOff>
      <xdr:row>26</xdr:row>
      <xdr:rowOff>82550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xmlns="" id="{A6BEA2BF-A160-469F-82E5-428560BFDB91}"/>
            </a:ext>
          </a:extLst>
        </xdr:cNvPr>
        <xdr:cNvCxnSpPr/>
      </xdr:nvCxnSpPr>
      <xdr:spPr>
        <a:xfrm>
          <a:off x="21545550" y="4432300"/>
          <a:ext cx="128270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504821</xdr:colOff>
      <xdr:row>19</xdr:row>
      <xdr:rowOff>104775</xdr:rowOff>
    </xdr:to>
    <xdr:sp macro="" textlink="">
      <xdr:nvSpPr>
        <xdr:cNvPr id="20" name="Rectangle 1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596900</xdr:colOff>
      <xdr:row>1</xdr:row>
      <xdr:rowOff>6350</xdr:rowOff>
    </xdr:from>
    <xdr:to>
      <xdr:col>7</xdr:col>
      <xdr:colOff>596900</xdr:colOff>
      <xdr:row>1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11B413E9-8BE0-4B4E-AA2E-5CCE317D1042}"/>
            </a:ext>
          </a:extLst>
        </xdr:cNvPr>
        <xdr:cNvCxnSpPr/>
      </xdr:nvCxnSpPr>
      <xdr:spPr>
        <a:xfrm flipH="1">
          <a:off x="6540500" y="1905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0</xdr:row>
      <xdr:rowOff>127000</xdr:rowOff>
    </xdr:from>
    <xdr:to>
      <xdr:col>7</xdr:col>
      <xdr:colOff>82550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6B1078D6-5D9A-4371-ACA0-7517EB2C3609}"/>
            </a:ext>
          </a:extLst>
        </xdr:cNvPr>
        <xdr:cNvCxnSpPr/>
      </xdr:nvCxnSpPr>
      <xdr:spPr>
        <a:xfrm flipH="1">
          <a:off x="2552700" y="127000"/>
          <a:ext cx="347345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647700</xdr:colOff>
      <xdr:row>4</xdr:row>
      <xdr:rowOff>171450</xdr:rowOff>
    </xdr:from>
    <xdr:to>
      <xdr:col>1</xdr:col>
      <xdr:colOff>330200</xdr:colOff>
      <xdr:row>7</xdr:row>
      <xdr:rowOff>31750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DFF5151D-5F74-45CF-863B-8C1E94D4C549}"/>
            </a:ext>
          </a:extLst>
        </xdr:cNvPr>
        <xdr:cNvCxnSpPr/>
      </xdr:nvCxnSpPr>
      <xdr:spPr>
        <a:xfrm flipH="1">
          <a:off x="647700" y="908050"/>
          <a:ext cx="654050" cy="412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463550</xdr:colOff>
      <xdr:row>5</xdr:row>
      <xdr:rowOff>6350</xdr:rowOff>
    </xdr:from>
    <xdr:to>
      <xdr:col>1</xdr:col>
      <xdr:colOff>463550</xdr:colOff>
      <xdr:row>7</xdr:row>
      <xdr:rowOff>107950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30C06778-361D-4E1A-89BF-DA81516E56BA}"/>
            </a:ext>
          </a:extLst>
        </xdr:cNvPr>
        <xdr:cNvCxnSpPr/>
      </xdr:nvCxnSpPr>
      <xdr:spPr>
        <a:xfrm flipH="1">
          <a:off x="1435100" y="927100"/>
          <a:ext cx="0" cy="469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635000</xdr:colOff>
      <xdr:row>5</xdr:row>
      <xdr:rowOff>0</xdr:rowOff>
    </xdr:from>
    <xdr:to>
      <xdr:col>2</xdr:col>
      <xdr:colOff>438150</xdr:colOff>
      <xdr:row>7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49CBB34-BF64-4E15-9CD7-FC181BD941C3}"/>
            </a:ext>
          </a:extLst>
        </xdr:cNvPr>
        <xdr:cNvCxnSpPr/>
      </xdr:nvCxnSpPr>
      <xdr:spPr>
        <a:xfrm>
          <a:off x="1606550" y="920750"/>
          <a:ext cx="1371600" cy="374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283629</xdr:colOff>
      <xdr:row>12</xdr:row>
      <xdr:rowOff>285750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374650</xdr:colOff>
      <xdr:row>3</xdr:row>
      <xdr:rowOff>12700</xdr:rowOff>
    </xdr:from>
    <xdr:to>
      <xdr:col>5</xdr:col>
      <xdr:colOff>920750</xdr:colOff>
      <xdr:row>5</xdr:row>
      <xdr:rowOff>171450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07593F12-1B5B-41A5-9623-C4AC0BFA6184}"/>
            </a:ext>
          </a:extLst>
        </xdr:cNvPr>
        <xdr:cNvCxnSpPr/>
      </xdr:nvCxnSpPr>
      <xdr:spPr>
        <a:xfrm flipH="1">
          <a:off x="1593850" y="565150"/>
          <a:ext cx="4635500" cy="527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1054100</xdr:colOff>
      <xdr:row>3</xdr:row>
      <xdr:rowOff>12700</xdr:rowOff>
    </xdr:from>
    <xdr:to>
      <xdr:col>5</xdr:col>
      <xdr:colOff>1054100</xdr:colOff>
      <xdr:row>5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1E550ED6-6237-4C08-B85D-A0F2B197CE3D}"/>
            </a:ext>
          </a:extLst>
        </xdr:cNvPr>
        <xdr:cNvCxnSpPr/>
      </xdr:nvCxnSpPr>
      <xdr:spPr>
        <a:xfrm>
          <a:off x="6362700" y="565150"/>
          <a:ext cx="0" cy="520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1257300</xdr:colOff>
      <xdr:row>3</xdr:row>
      <xdr:rowOff>6350</xdr:rowOff>
    </xdr:from>
    <xdr:to>
      <xdr:col>9</xdr:col>
      <xdr:colOff>31750</xdr:colOff>
      <xdr:row>5</xdr:row>
      <xdr:rowOff>139700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32D2D75C-06E8-4935-A7A7-6661871F09DC}"/>
            </a:ext>
          </a:extLst>
        </xdr:cNvPr>
        <xdr:cNvCxnSpPr/>
      </xdr:nvCxnSpPr>
      <xdr:spPr>
        <a:xfrm>
          <a:off x="6565900" y="558800"/>
          <a:ext cx="2393950" cy="5016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1060450</xdr:colOff>
      <xdr:row>1</xdr:row>
      <xdr:rowOff>6350</xdr:rowOff>
    </xdr:from>
    <xdr:to>
      <xdr:col>5</xdr:col>
      <xdr:colOff>1060450</xdr:colOff>
      <xdr:row>2</xdr:row>
      <xdr:rowOff>12700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49985E94-FA4D-4B49-81CD-E9C93D6FFB89}"/>
            </a:ext>
          </a:extLst>
        </xdr:cNvPr>
        <xdr:cNvCxnSpPr/>
      </xdr:nvCxnSpPr>
      <xdr:spPr>
        <a:xfrm>
          <a:off x="6369050" y="190500"/>
          <a:ext cx="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7</xdr:row>
      <xdr:rowOff>6350</xdr:rowOff>
    </xdr:from>
    <xdr:to>
      <xdr:col>2</xdr:col>
      <xdr:colOff>584200</xdr:colOff>
      <xdr:row>8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A00F0D8-097D-423F-AEDD-2C6A462779C2}"/>
            </a:ext>
          </a:extLst>
        </xdr:cNvPr>
        <xdr:cNvCxnSpPr/>
      </xdr:nvCxnSpPr>
      <xdr:spPr>
        <a:xfrm flipH="1">
          <a:off x="990600" y="1295400"/>
          <a:ext cx="8128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603250</xdr:colOff>
      <xdr:row>7</xdr:row>
      <xdr:rowOff>6350</xdr:rowOff>
    </xdr:from>
    <xdr:to>
      <xdr:col>4</xdr:col>
      <xdr:colOff>0</xdr:colOff>
      <xdr:row>8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79C14DAC-EC05-4A6C-8499-0FCD0388F2DB}"/>
            </a:ext>
          </a:extLst>
        </xdr:cNvPr>
        <xdr:cNvCxnSpPr/>
      </xdr:nvCxnSpPr>
      <xdr:spPr>
        <a:xfrm>
          <a:off x="1822450" y="1295400"/>
          <a:ext cx="68580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146050</xdr:rowOff>
    </xdr:from>
    <xdr:to>
      <xdr:col>4</xdr:col>
      <xdr:colOff>0</xdr:colOff>
      <xdr:row>19</xdr:row>
      <xdr:rowOff>171450</xdr:rowOff>
    </xdr:to>
    <xdr:sp macro="" textlink="">
      <xdr:nvSpPr>
        <xdr:cNvPr id="8" name="Isosceles Triangle 7">
          <a:extLst>
            <a:ext uri="{FF2B5EF4-FFF2-40B4-BE49-F238E27FC236}">
              <a16:creationId xmlns:a16="http://schemas.microsoft.com/office/drawing/2014/main" xmlns="" id="{695884F1-F683-4AE2-A414-E46C65B873DD}"/>
            </a:ext>
          </a:extLst>
        </xdr:cNvPr>
        <xdr:cNvSpPr/>
      </xdr:nvSpPr>
      <xdr:spPr>
        <a:xfrm>
          <a:off x="1898650" y="3092450"/>
          <a:ext cx="609600" cy="5778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425450</xdr:colOff>
      <xdr:row>7</xdr:row>
      <xdr:rowOff>12700</xdr:rowOff>
    </xdr:from>
    <xdr:to>
      <xdr:col>5</xdr:col>
      <xdr:colOff>1098550</xdr:colOff>
      <xdr:row>10</xdr:row>
      <xdr:rowOff>165100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F90CD0CE-BED1-421F-9956-C9C547FEAFE1}"/>
            </a:ext>
          </a:extLst>
        </xdr:cNvPr>
        <xdr:cNvCxnSpPr/>
      </xdr:nvCxnSpPr>
      <xdr:spPr>
        <a:xfrm flipH="1">
          <a:off x="5734050" y="1301750"/>
          <a:ext cx="673100" cy="704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1181100</xdr:colOff>
      <xdr:row>7</xdr:row>
      <xdr:rowOff>12700</xdr:rowOff>
    </xdr:from>
    <xdr:to>
      <xdr:col>6</xdr:col>
      <xdr:colOff>330200</xdr:colOff>
      <xdr:row>10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B180E20F-5703-45A7-8D16-A884AB62CD56}"/>
            </a:ext>
          </a:extLst>
        </xdr:cNvPr>
        <xdr:cNvCxnSpPr/>
      </xdr:nvCxnSpPr>
      <xdr:spPr>
        <a:xfrm>
          <a:off x="6489700" y="1301750"/>
          <a:ext cx="939800" cy="704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1435100</xdr:colOff>
      <xdr:row>7</xdr:row>
      <xdr:rowOff>0</xdr:rowOff>
    </xdr:from>
    <xdr:to>
      <xdr:col>8</xdr:col>
      <xdr:colOff>177800</xdr:colOff>
      <xdr:row>10</xdr:row>
      <xdr:rowOff>171450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1C206E33-263E-46A9-97D2-D7751194A1E1}"/>
            </a:ext>
          </a:extLst>
        </xdr:cNvPr>
        <xdr:cNvCxnSpPr/>
      </xdr:nvCxnSpPr>
      <xdr:spPr>
        <a:xfrm>
          <a:off x="6743700" y="1289050"/>
          <a:ext cx="1752600" cy="723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685796</xdr:colOff>
      <xdr:row>19</xdr:row>
      <xdr:rowOff>95250</xdr:rowOff>
    </xdr:to>
    <xdr:sp macro="" textlink="">
      <xdr:nvSpPr>
        <xdr:cNvPr id="12" name="Rectangle 1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628650</xdr:colOff>
      <xdr:row>1</xdr:row>
      <xdr:rowOff>6350</xdr:rowOff>
    </xdr:from>
    <xdr:to>
      <xdr:col>10</xdr:col>
      <xdr:colOff>292100</xdr:colOff>
      <xdr:row>2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860C9183-37B4-4A72-B037-AC61B41AC9DD}"/>
            </a:ext>
          </a:extLst>
        </xdr:cNvPr>
        <xdr:cNvCxnSpPr/>
      </xdr:nvCxnSpPr>
      <xdr:spPr>
        <a:xfrm flipH="1">
          <a:off x="6000750" y="558800"/>
          <a:ext cx="156210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488950</xdr:colOff>
      <xdr:row>4</xdr:row>
      <xdr:rowOff>152400</xdr:rowOff>
    </xdr:from>
    <xdr:to>
      <xdr:col>8</xdr:col>
      <xdr:colOff>552450</xdr:colOff>
      <xdr:row>5</xdr:row>
      <xdr:rowOff>266700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9562BF32-449C-4018-8BD6-4B7AE39E0A5C}"/>
            </a:ext>
          </a:extLst>
        </xdr:cNvPr>
        <xdr:cNvCxnSpPr/>
      </xdr:nvCxnSpPr>
      <xdr:spPr>
        <a:xfrm flipH="1">
          <a:off x="4883150" y="1441450"/>
          <a:ext cx="1041400" cy="215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565150</xdr:colOff>
      <xdr:row>4</xdr:row>
      <xdr:rowOff>152400</xdr:rowOff>
    </xdr:from>
    <xdr:to>
      <xdr:col>9</xdr:col>
      <xdr:colOff>349250</xdr:colOff>
      <xdr:row>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CB7AE878-C224-46C0-96B1-8FA8DBA220EB}"/>
            </a:ext>
          </a:extLst>
        </xdr:cNvPr>
        <xdr:cNvCxnSpPr/>
      </xdr:nvCxnSpPr>
      <xdr:spPr>
        <a:xfrm>
          <a:off x="5937250" y="1441450"/>
          <a:ext cx="857250" cy="234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1</xdr:row>
      <xdr:rowOff>19050</xdr:rowOff>
    </xdr:from>
    <xdr:to>
      <xdr:col>11</xdr:col>
      <xdr:colOff>1016000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C3B7B155-B94A-47B0-B475-3548CD7E8B50}"/>
            </a:ext>
          </a:extLst>
        </xdr:cNvPr>
        <xdr:cNvCxnSpPr/>
      </xdr:nvCxnSpPr>
      <xdr:spPr>
        <a:xfrm>
          <a:off x="7613650" y="571500"/>
          <a:ext cx="128270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11</xdr:row>
      <xdr:rowOff>25400</xdr:rowOff>
    </xdr:from>
    <xdr:to>
      <xdr:col>8</xdr:col>
      <xdr:colOff>50800</xdr:colOff>
      <xdr:row>12</xdr:row>
      <xdr:rowOff>114300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EF070BCC-B498-4B79-A93F-6502EA11DB04}"/>
            </a:ext>
          </a:extLst>
        </xdr:cNvPr>
        <xdr:cNvCxnSpPr/>
      </xdr:nvCxnSpPr>
      <xdr:spPr>
        <a:xfrm flipV="1">
          <a:off x="5422900" y="407670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311150</xdr:colOff>
      <xdr:row>11</xdr:row>
      <xdr:rowOff>25400</xdr:rowOff>
    </xdr:from>
    <xdr:to>
      <xdr:col>8</xdr:col>
      <xdr:colOff>311150</xdr:colOff>
      <xdr:row>12</xdr:row>
      <xdr:rowOff>114300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8FCB5251-7B27-4422-B1E5-7953C250914F}"/>
            </a:ext>
          </a:extLst>
        </xdr:cNvPr>
        <xdr:cNvCxnSpPr/>
      </xdr:nvCxnSpPr>
      <xdr:spPr>
        <a:xfrm flipV="1">
          <a:off x="5683250" y="407670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104775</xdr:colOff>
      <xdr:row>10</xdr:row>
      <xdr:rowOff>41275</xdr:rowOff>
    </xdr:from>
    <xdr:to>
      <xdr:col>8</xdr:col>
      <xdr:colOff>346075</xdr:colOff>
      <xdr:row>10</xdr:row>
      <xdr:rowOff>174625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xmlns="" id="{E9F4E7FB-1227-41D6-A6D8-F7A4B05257B7}"/>
            </a:ext>
          </a:extLst>
        </xdr:cNvPr>
        <xdr:cNvSpPr/>
      </xdr:nvSpPr>
      <xdr:spPr>
        <a:xfrm rot="5400000">
          <a:off x="5530850" y="3854450"/>
          <a:ext cx="133350" cy="2413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730250</xdr:colOff>
      <xdr:row>10</xdr:row>
      <xdr:rowOff>25400</xdr:rowOff>
    </xdr:from>
    <xdr:to>
      <xdr:col>7</xdr:col>
      <xdr:colOff>730250</xdr:colOff>
      <xdr:row>11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B7D3E6C5-941A-4843-B92D-4426DDDFA47B}"/>
            </a:ext>
          </a:extLst>
        </xdr:cNvPr>
        <xdr:cNvCxnSpPr/>
      </xdr:nvCxnSpPr>
      <xdr:spPr>
        <a:xfrm flipV="1">
          <a:off x="5124450" y="3892550"/>
          <a:ext cx="0" cy="2730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615950</xdr:colOff>
      <xdr:row>10</xdr:row>
      <xdr:rowOff>38100</xdr:rowOff>
    </xdr:from>
    <xdr:to>
      <xdr:col>7</xdr:col>
      <xdr:colOff>615950</xdr:colOff>
      <xdr:row>11</xdr:row>
      <xdr:rowOff>101600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ADCBC273-C823-4224-BF81-4E180A35E701}"/>
            </a:ext>
          </a:extLst>
        </xdr:cNvPr>
        <xdr:cNvCxnSpPr/>
      </xdr:nvCxnSpPr>
      <xdr:spPr>
        <a:xfrm>
          <a:off x="5010150" y="3905250"/>
          <a:ext cx="0" cy="2476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10</xdr:row>
      <xdr:rowOff>31750</xdr:rowOff>
    </xdr:from>
    <xdr:to>
      <xdr:col>8</xdr:col>
      <xdr:colOff>603250</xdr:colOff>
      <xdr:row>11</xdr:row>
      <xdr:rowOff>95250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3900A2CF-325B-4215-8A88-D305A593919B}"/>
            </a:ext>
          </a:extLst>
        </xdr:cNvPr>
        <xdr:cNvCxnSpPr/>
      </xdr:nvCxnSpPr>
      <xdr:spPr>
        <a:xfrm>
          <a:off x="5975350" y="3898900"/>
          <a:ext cx="0" cy="247650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0</xdr:row>
      <xdr:rowOff>0</xdr:rowOff>
    </xdr:from>
    <xdr:to>
      <xdr:col>20</xdr:col>
      <xdr:colOff>190496</xdr:colOff>
      <xdr:row>7</xdr:row>
      <xdr:rowOff>857250</xdr:rowOff>
    </xdr:to>
    <xdr:sp macro="" textlink="">
      <xdr:nvSpPr>
        <xdr:cNvPr id="12" name="Rectangle 11"/>
        <xdr:cNvSpPr/>
      </xdr:nvSpPr>
      <xdr:spPr>
        <a:xfrm>
          <a:off x="314325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1457321</xdr:colOff>
      <xdr:row>18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</xdr:row>
      <xdr:rowOff>177800</xdr:rowOff>
    </xdr:from>
    <xdr:to>
      <xdr:col>11</xdr:col>
      <xdr:colOff>584200</xdr:colOff>
      <xdr:row>21</xdr:row>
      <xdr:rowOff>0</xdr:rowOff>
    </xdr:to>
    <xdr:sp macro="" textlink="">
      <xdr:nvSpPr>
        <xdr:cNvPr id="2" name="Isosceles Triangle 1">
          <a:extLst>
            <a:ext uri="{FF2B5EF4-FFF2-40B4-BE49-F238E27FC236}">
              <a16:creationId xmlns:a16="http://schemas.microsoft.com/office/drawing/2014/main" xmlns="" id="{8FC3157D-61C3-4F21-87A7-95A0D85B91BF}"/>
            </a:ext>
          </a:extLst>
        </xdr:cNvPr>
        <xdr:cNvSpPr/>
      </xdr:nvSpPr>
      <xdr:spPr>
        <a:xfrm rot="10800000">
          <a:off x="2451100" y="361950"/>
          <a:ext cx="4838700" cy="350520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552369</xdr:colOff>
      <xdr:row>0</xdr:row>
      <xdr:rowOff>59885</xdr:rowOff>
    </xdr:from>
    <xdr:to>
      <xdr:col>6</xdr:col>
      <xdr:colOff>209469</xdr:colOff>
      <xdr:row>22</xdr:row>
      <xdr:rowOff>3904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AEFEB9F-9494-49A9-9592-3CF160B115F5}"/>
            </a:ext>
          </a:extLst>
        </xdr:cNvPr>
        <xdr:cNvSpPr/>
      </xdr:nvSpPr>
      <xdr:spPr>
        <a:xfrm rot="14087198">
          <a:off x="1736059" y="1924195"/>
          <a:ext cx="3995319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1. Involvement of key engagement personal </a:t>
          </a:r>
        </a:p>
      </xdr:txBody>
    </xdr:sp>
    <xdr:clientData/>
  </xdr:twoCellAnchor>
  <xdr:twoCellAnchor>
    <xdr:from>
      <xdr:col>4</xdr:col>
      <xdr:colOff>307309</xdr:colOff>
      <xdr:row>1</xdr:row>
      <xdr:rowOff>168860</xdr:rowOff>
    </xdr:from>
    <xdr:to>
      <xdr:col>11</xdr:col>
      <xdr:colOff>419100</xdr:colOff>
      <xdr:row>3</xdr:row>
      <xdr:rowOff>67260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BB4DAE35-3E41-4587-BADE-1F521D18AC53}"/>
            </a:ext>
          </a:extLst>
        </xdr:cNvPr>
        <xdr:cNvSpPr/>
      </xdr:nvSpPr>
      <xdr:spPr>
        <a:xfrm>
          <a:off x="2745709" y="353010"/>
          <a:ext cx="437899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2. Preliminary engagement activities </a:t>
          </a:r>
        </a:p>
      </xdr:txBody>
    </xdr:sp>
    <xdr:clientData/>
  </xdr:twoCellAnchor>
  <xdr:twoCellAnchor>
    <xdr:from>
      <xdr:col>9</xdr:col>
      <xdr:colOff>256583</xdr:colOff>
      <xdr:row>1</xdr:row>
      <xdr:rowOff>2692</xdr:rowOff>
    </xdr:from>
    <xdr:to>
      <xdr:col>9</xdr:col>
      <xdr:colOff>553919</xdr:colOff>
      <xdr:row>22</xdr:row>
      <xdr:rowOff>8374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40C72B5B-061D-47E0-BFC0-F2FB3E9BBE00}"/>
            </a:ext>
          </a:extLst>
        </xdr:cNvPr>
        <xdr:cNvSpPr/>
      </xdr:nvSpPr>
      <xdr:spPr>
        <a:xfrm rot="7430975">
          <a:off x="3955235" y="1974590"/>
          <a:ext cx="3872832" cy="297336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3. N.T.E</a:t>
          </a:r>
          <a:r>
            <a:rPr lang="en-US" sz="1100" baseline="0"/>
            <a:t> of direction, supervision &amp; review</a:t>
          </a:r>
          <a:endParaRPr lang="en-US" sz="1100"/>
        </a:p>
      </xdr:txBody>
    </xdr:sp>
    <xdr:clientData/>
  </xdr:twoCellAnchor>
  <xdr:twoCellAnchor>
    <xdr:from>
      <xdr:col>4</xdr:col>
      <xdr:colOff>313659</xdr:colOff>
      <xdr:row>3</xdr:row>
      <xdr:rowOff>54560</xdr:rowOff>
    </xdr:from>
    <xdr:to>
      <xdr:col>6</xdr:col>
      <xdr:colOff>215900</xdr:colOff>
      <xdr:row>4</xdr:row>
      <xdr:rowOff>137110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AA243DA8-C1B0-478B-9AE9-4153C521034A}"/>
            </a:ext>
          </a:extLst>
        </xdr:cNvPr>
        <xdr:cNvSpPr/>
      </xdr:nvSpPr>
      <xdr:spPr>
        <a:xfrm>
          <a:off x="2752059" y="6070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1.</a:t>
          </a:r>
          <a:r>
            <a:rPr lang="en-US" sz="1100" baseline="0"/>
            <a:t> Quality control</a:t>
          </a:r>
          <a:endParaRPr lang="en-US" sz="1100"/>
        </a:p>
      </xdr:txBody>
    </xdr:sp>
    <xdr:clientData/>
  </xdr:twoCellAnchor>
  <xdr:twoCellAnchor>
    <xdr:from>
      <xdr:col>6</xdr:col>
      <xdr:colOff>580359</xdr:colOff>
      <xdr:row>3</xdr:row>
      <xdr:rowOff>67260</xdr:rowOff>
    </xdr:from>
    <xdr:to>
      <xdr:col>8</xdr:col>
      <xdr:colOff>482600</xdr:colOff>
      <xdr:row>4</xdr:row>
      <xdr:rowOff>149810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DE7BD442-702C-4579-B829-7DC8EF114C4C}"/>
            </a:ext>
          </a:extLst>
        </xdr:cNvPr>
        <xdr:cNvSpPr/>
      </xdr:nvSpPr>
      <xdr:spPr>
        <a:xfrm>
          <a:off x="4237959" y="6197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2.</a:t>
          </a:r>
          <a:r>
            <a:rPr lang="en-US" sz="1100" baseline="0"/>
            <a:t> COE - FEP</a:t>
          </a:r>
          <a:endParaRPr lang="en-US" sz="1100"/>
        </a:p>
      </xdr:txBody>
    </xdr:sp>
    <xdr:clientData/>
  </xdr:twoCellAnchor>
  <xdr:twoCellAnchor>
    <xdr:from>
      <xdr:col>9</xdr:col>
      <xdr:colOff>332709</xdr:colOff>
      <xdr:row>3</xdr:row>
      <xdr:rowOff>54560</xdr:rowOff>
    </xdr:from>
    <xdr:to>
      <xdr:col>11</xdr:col>
      <xdr:colOff>234950</xdr:colOff>
      <xdr:row>4</xdr:row>
      <xdr:rowOff>137110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2BE9B19B-474C-4706-A810-8CA1963C0B59}"/>
            </a:ext>
          </a:extLst>
        </xdr:cNvPr>
        <xdr:cNvSpPr/>
      </xdr:nvSpPr>
      <xdr:spPr>
        <a:xfrm>
          <a:off x="5819109" y="607010"/>
          <a:ext cx="1121441" cy="2667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3.</a:t>
          </a:r>
          <a:r>
            <a:rPr lang="en-US" sz="1100" baseline="0"/>
            <a:t> TOE</a:t>
          </a:r>
          <a:endParaRPr lang="en-US" sz="1100"/>
        </a:p>
      </xdr:txBody>
    </xdr:sp>
    <xdr:clientData/>
  </xdr:twoCellAnchor>
  <xdr:twoCellAnchor>
    <xdr:from>
      <xdr:col>5</xdr:col>
      <xdr:colOff>154909</xdr:colOff>
      <xdr:row>4</xdr:row>
      <xdr:rowOff>137110</xdr:rowOff>
    </xdr:from>
    <xdr:to>
      <xdr:col>10</xdr:col>
      <xdr:colOff>355600</xdr:colOff>
      <xdr:row>6</xdr:row>
      <xdr:rowOff>35510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0DC81F32-B952-43BB-B411-10BA81FC135A}"/>
            </a:ext>
          </a:extLst>
        </xdr:cNvPr>
        <xdr:cNvSpPr/>
      </xdr:nvSpPr>
      <xdr:spPr>
        <a:xfrm>
          <a:off x="3202909" y="873710"/>
          <a:ext cx="3248691" cy="26670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Planning</a:t>
          </a:r>
          <a:r>
            <a:rPr lang="en-US" sz="1100" baseline="0"/>
            <a:t> activities </a:t>
          </a:r>
          <a:endParaRPr lang="en-US" sz="1100"/>
        </a:p>
      </xdr:txBody>
    </xdr:sp>
    <xdr:clientData/>
  </xdr:twoCellAnchor>
  <xdr:twoCellAnchor>
    <xdr:from>
      <xdr:col>5</xdr:col>
      <xdr:colOff>294609</xdr:colOff>
      <xdr:row>6</xdr:row>
      <xdr:rowOff>48210</xdr:rowOff>
    </xdr:from>
    <xdr:to>
      <xdr:col>7</xdr:col>
      <xdr:colOff>539750</xdr:colOff>
      <xdr:row>7</xdr:row>
      <xdr:rowOff>130760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20B7F5CC-1C6D-4A01-BB95-97B9FDA36071}"/>
            </a:ext>
          </a:extLst>
        </xdr:cNvPr>
        <xdr:cNvSpPr/>
      </xdr:nvSpPr>
      <xdr:spPr>
        <a:xfrm>
          <a:off x="3342609" y="1153110"/>
          <a:ext cx="1464341" cy="26670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OAS</a:t>
          </a:r>
        </a:p>
      </xdr:txBody>
    </xdr:sp>
    <xdr:clientData/>
  </xdr:twoCellAnchor>
  <xdr:twoCellAnchor>
    <xdr:from>
      <xdr:col>7</xdr:col>
      <xdr:colOff>561309</xdr:colOff>
      <xdr:row>6</xdr:row>
      <xdr:rowOff>41860</xdr:rowOff>
    </xdr:from>
    <xdr:to>
      <xdr:col>10</xdr:col>
      <xdr:colOff>196850</xdr:colOff>
      <xdr:row>7</xdr:row>
      <xdr:rowOff>124410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C78EC023-F314-4A5C-9D52-C2520DCEA931}"/>
            </a:ext>
          </a:extLst>
        </xdr:cNvPr>
        <xdr:cNvSpPr/>
      </xdr:nvSpPr>
      <xdr:spPr>
        <a:xfrm>
          <a:off x="4808753" y="1142527"/>
          <a:ext cx="1455875" cy="265994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AP</a:t>
          </a:r>
        </a:p>
      </xdr:txBody>
    </xdr:sp>
    <xdr:clientData/>
  </xdr:twoCellAnchor>
  <xdr:twoCellAnchor>
    <xdr:from>
      <xdr:col>7</xdr:col>
      <xdr:colOff>539750</xdr:colOff>
      <xdr:row>6</xdr:row>
      <xdr:rowOff>50800</xdr:rowOff>
    </xdr:from>
    <xdr:to>
      <xdr:col>7</xdr:col>
      <xdr:colOff>565150</xdr:colOff>
      <xdr:row>18</xdr:row>
      <xdr:rowOff>12700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xmlns="" id="{B9FA477E-8C2D-4C08-A887-7CDE95CCFE72}"/>
            </a:ext>
          </a:extLst>
        </xdr:cNvPr>
        <xdr:cNvCxnSpPr/>
      </xdr:nvCxnSpPr>
      <xdr:spPr>
        <a:xfrm>
          <a:off x="4806950" y="1155700"/>
          <a:ext cx="25400" cy="21717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190500</xdr:colOff>
      <xdr:row>7</xdr:row>
      <xdr:rowOff>82550</xdr:rowOff>
    </xdr:from>
    <xdr:to>
      <xdr:col>7</xdr:col>
      <xdr:colOff>374650</xdr:colOff>
      <xdr:row>12</xdr:row>
      <xdr:rowOff>127000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137FE9E3-B729-4C22-BA5A-07BE0D3C36B5}"/>
            </a:ext>
          </a:extLst>
        </xdr:cNvPr>
        <xdr:cNvSpPr/>
      </xdr:nvSpPr>
      <xdr:spPr>
        <a:xfrm>
          <a:off x="3848100" y="1371600"/>
          <a:ext cx="793750" cy="965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 Direction - Scope</a:t>
          </a:r>
        </a:p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-Time</a:t>
          </a:r>
        </a:p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 Staff</a:t>
          </a:r>
        </a:p>
      </xdr:txBody>
    </xdr:sp>
    <xdr:clientData/>
  </xdr:twoCellAnchor>
  <xdr:twoCellAnchor>
    <xdr:from>
      <xdr:col>7</xdr:col>
      <xdr:colOff>584200</xdr:colOff>
      <xdr:row>7</xdr:row>
      <xdr:rowOff>133350</xdr:rowOff>
    </xdr:from>
    <xdr:to>
      <xdr:col>9</xdr:col>
      <xdr:colOff>381000</xdr:colOff>
      <xdr:row>10</xdr:row>
      <xdr:rowOff>44450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C664ADEF-109B-4B66-BE24-1A5A94142372}"/>
            </a:ext>
          </a:extLst>
        </xdr:cNvPr>
        <xdr:cNvSpPr/>
      </xdr:nvSpPr>
      <xdr:spPr>
        <a:xfrm>
          <a:off x="4851400" y="1422400"/>
          <a:ext cx="1016000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noFill/>
              </a:ln>
              <a:solidFill>
                <a:sysClr val="windowText" lastClr="000000"/>
              </a:solidFill>
            </a:rPr>
            <a:t>-N.T.E</a:t>
          </a:r>
          <a:r>
            <a:rPr lang="en-US" sz="1100" baseline="0">
              <a:ln>
                <a:noFill/>
              </a:ln>
              <a:solidFill>
                <a:sysClr val="windowText" lastClr="000000"/>
              </a:solidFill>
            </a:rPr>
            <a:t> of RAP</a:t>
          </a:r>
        </a:p>
        <a:p>
          <a:pPr algn="l"/>
          <a:r>
            <a:rPr lang="en-US" sz="1100" baseline="0">
              <a:ln>
                <a:noFill/>
              </a:ln>
              <a:solidFill>
                <a:sysClr val="windowText" lastClr="000000"/>
              </a:solidFill>
            </a:rPr>
            <a:t>- N.T.E of FAP</a:t>
          </a:r>
          <a:endParaRPr lang="en-U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251879</xdr:colOff>
      <xdr:row>19</xdr:row>
      <xdr:rowOff>95250</xdr:rowOff>
    </xdr:to>
    <xdr:sp macro="" textlink="">
      <xdr:nvSpPr>
        <xdr:cNvPr id="15" name="Rectangle 1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139700</xdr:colOff>
      <xdr:row>0</xdr:row>
      <xdr:rowOff>95250</xdr:rowOff>
    </xdr:from>
    <xdr:to>
      <xdr:col>13</xdr:col>
      <xdr:colOff>596900</xdr:colOff>
      <xdr:row>0</xdr:row>
      <xdr:rowOff>95250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2878499C-1454-4E31-B411-A8ECE2FC09F9}"/>
            </a:ext>
          </a:extLst>
        </xdr:cNvPr>
        <xdr:cNvCxnSpPr/>
      </xdr:nvCxnSpPr>
      <xdr:spPr>
        <a:xfrm flipV="1">
          <a:off x="8178800" y="952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0</xdr:row>
      <xdr:rowOff>107950</xdr:rowOff>
    </xdr:from>
    <xdr:to>
      <xdr:col>13</xdr:col>
      <xdr:colOff>603250</xdr:colOff>
      <xdr:row>1</xdr:row>
      <xdr:rowOff>114300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4DB93DBA-3FFE-4374-817A-0244A5935B19}"/>
            </a:ext>
          </a:extLst>
        </xdr:cNvPr>
        <xdr:cNvCxnSpPr/>
      </xdr:nvCxnSpPr>
      <xdr:spPr>
        <a:xfrm>
          <a:off x="8172450" y="107950"/>
          <a:ext cx="46990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374650</xdr:colOff>
      <xdr:row>0</xdr:row>
      <xdr:rowOff>114300</xdr:rowOff>
    </xdr:from>
    <xdr:to>
      <xdr:col>11</xdr:col>
      <xdr:colOff>12700</xdr:colOff>
      <xdr:row>1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FD0C9136-6569-40B1-9FC0-B0D12EAC0C1A}"/>
            </a:ext>
          </a:extLst>
        </xdr:cNvPr>
        <xdr:cNvCxnSpPr/>
      </xdr:nvCxnSpPr>
      <xdr:spPr>
        <a:xfrm flipH="1">
          <a:off x="5975350" y="114300"/>
          <a:ext cx="857250" cy="228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7</xdr:row>
      <xdr:rowOff>152400</xdr:rowOff>
    </xdr:from>
    <xdr:to>
      <xdr:col>8</xdr:col>
      <xdr:colOff>266700</xdr:colOff>
      <xdr:row>10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0263A066-CC40-46CD-9BC8-85C5F79E3B72}"/>
            </a:ext>
          </a:extLst>
        </xdr:cNvPr>
        <xdr:cNvCxnSpPr/>
      </xdr:nvCxnSpPr>
      <xdr:spPr>
        <a:xfrm flipH="1" flipV="1">
          <a:off x="4762500" y="1441450"/>
          <a:ext cx="495300" cy="450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323850</xdr:colOff>
      <xdr:row>7</xdr:row>
      <xdr:rowOff>165100</xdr:rowOff>
    </xdr:from>
    <xdr:to>
      <xdr:col>11</xdr:col>
      <xdr:colOff>57150</xdr:colOff>
      <xdr:row>10</xdr:row>
      <xdr:rowOff>38100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1218CB50-C4C0-4134-8465-5C4DAB2A9714}"/>
            </a:ext>
          </a:extLst>
        </xdr:cNvPr>
        <xdr:cNvCxnSpPr/>
      </xdr:nvCxnSpPr>
      <xdr:spPr>
        <a:xfrm flipV="1">
          <a:off x="6534150" y="1454150"/>
          <a:ext cx="342900" cy="425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152400</xdr:colOff>
      <xdr:row>6</xdr:row>
      <xdr:rowOff>57150</xdr:rowOff>
    </xdr:from>
    <xdr:to>
      <xdr:col>13</xdr:col>
      <xdr:colOff>304800</xdr:colOff>
      <xdr:row>7</xdr:row>
      <xdr:rowOff>44450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xmlns="" id="{2B08C054-9650-42FF-A684-C6AE8E072BDE}"/>
            </a:ext>
          </a:extLst>
        </xdr:cNvPr>
        <xdr:cNvSpPr/>
      </xdr:nvSpPr>
      <xdr:spPr>
        <a:xfrm>
          <a:off x="7581900" y="1162050"/>
          <a:ext cx="762000" cy="171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1384300</xdr:colOff>
      <xdr:row>4</xdr:row>
      <xdr:rowOff>146050</xdr:rowOff>
    </xdr:from>
    <xdr:to>
      <xdr:col>14</xdr:col>
      <xdr:colOff>1670050</xdr:colOff>
      <xdr:row>7</xdr:row>
      <xdr:rowOff>31750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B4CECBC8-C697-4308-823F-3F08F6590657}"/>
            </a:ext>
          </a:extLst>
        </xdr:cNvPr>
        <xdr:cNvCxnSpPr/>
      </xdr:nvCxnSpPr>
      <xdr:spPr>
        <a:xfrm flipV="1">
          <a:off x="10033000" y="882650"/>
          <a:ext cx="285750" cy="43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1358900</xdr:colOff>
      <xdr:row>7</xdr:row>
      <xdr:rowOff>107950</xdr:rowOff>
    </xdr:from>
    <xdr:to>
      <xdr:col>14</xdr:col>
      <xdr:colOff>1651000</xdr:colOff>
      <xdr:row>9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EF306551-B20D-46F2-9EA7-8F625639A2AE}"/>
            </a:ext>
          </a:extLst>
        </xdr:cNvPr>
        <xdr:cNvCxnSpPr/>
      </xdr:nvCxnSpPr>
      <xdr:spPr>
        <a:xfrm>
          <a:off x="10007600" y="1397000"/>
          <a:ext cx="2921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527050</xdr:colOff>
      <xdr:row>16</xdr:row>
      <xdr:rowOff>25400</xdr:rowOff>
    </xdr:from>
    <xdr:to>
      <xdr:col>11</xdr:col>
      <xdr:colOff>463550</xdr:colOff>
      <xdr:row>16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08DA7C2D-75B3-49B1-A9CD-EAF7EA78DB2A}"/>
            </a:ext>
          </a:extLst>
        </xdr:cNvPr>
        <xdr:cNvCxnSpPr/>
      </xdr:nvCxnSpPr>
      <xdr:spPr>
        <a:xfrm flipH="1">
          <a:off x="6127750" y="2971800"/>
          <a:ext cx="115570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450850</xdr:colOff>
      <xdr:row>16</xdr:row>
      <xdr:rowOff>31750</xdr:rowOff>
    </xdr:from>
    <xdr:to>
      <xdr:col>13</xdr:col>
      <xdr:colOff>317500</xdr:colOff>
      <xdr:row>16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3B23CA39-0356-435D-B975-375BB68BED18}"/>
            </a:ext>
          </a:extLst>
        </xdr:cNvPr>
        <xdr:cNvCxnSpPr/>
      </xdr:nvCxnSpPr>
      <xdr:spPr>
        <a:xfrm>
          <a:off x="7270750" y="2978150"/>
          <a:ext cx="1085850" cy="1270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26</xdr:row>
      <xdr:rowOff>171450</xdr:rowOff>
    </xdr:from>
    <xdr:to>
      <xdr:col>12</xdr:col>
      <xdr:colOff>400050</xdr:colOff>
      <xdr:row>32</xdr:row>
      <xdr:rowOff>165100</xdr:rowOff>
    </xdr:to>
    <xdr:sp macro="" textlink="">
      <xdr:nvSpPr>
        <xdr:cNvPr id="12" name="Isosceles Triangle 11">
          <a:extLst>
            <a:ext uri="{FF2B5EF4-FFF2-40B4-BE49-F238E27FC236}">
              <a16:creationId xmlns:a16="http://schemas.microsoft.com/office/drawing/2014/main" xmlns="" id="{EE083E0A-09B6-4778-A3CA-1BAFA3AC0055}"/>
            </a:ext>
          </a:extLst>
        </xdr:cNvPr>
        <xdr:cNvSpPr/>
      </xdr:nvSpPr>
      <xdr:spPr>
        <a:xfrm>
          <a:off x="7067550" y="4959350"/>
          <a:ext cx="762000" cy="1098550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21</xdr:col>
      <xdr:colOff>95246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12192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368300</xdr:colOff>
      <xdr:row>1</xdr:row>
      <xdr:rowOff>12700</xdr:rowOff>
    </xdr:from>
    <xdr:to>
      <xdr:col>8</xdr:col>
      <xdr:colOff>209550</xdr:colOff>
      <xdr:row>2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9827692C-93F4-4E9C-9290-F0E55EA3AF6F}"/>
            </a:ext>
          </a:extLst>
        </xdr:cNvPr>
        <xdr:cNvCxnSpPr/>
      </xdr:nvCxnSpPr>
      <xdr:spPr>
        <a:xfrm flipH="1">
          <a:off x="2197100" y="196850"/>
          <a:ext cx="28892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</xdr:row>
      <xdr:rowOff>12700</xdr:rowOff>
    </xdr:from>
    <xdr:to>
      <xdr:col>12</xdr:col>
      <xdr:colOff>292100</xdr:colOff>
      <xdr:row>2</xdr:row>
      <xdr:rowOff>120650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F62CA8F1-231D-4A46-929B-2083B31C1EA2}"/>
            </a:ext>
          </a:extLst>
        </xdr:cNvPr>
        <xdr:cNvCxnSpPr/>
      </xdr:nvCxnSpPr>
      <xdr:spPr>
        <a:xfrm>
          <a:off x="5086350" y="196850"/>
          <a:ext cx="2520950" cy="292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450850</xdr:colOff>
      <xdr:row>2</xdr:row>
      <xdr:rowOff>107950</xdr:rowOff>
    </xdr:from>
    <xdr:to>
      <xdr:col>16</xdr:col>
      <xdr:colOff>0</xdr:colOff>
      <xdr:row>3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A5D98F4A-C2DB-4C6D-AD9E-1955B54AB79E}"/>
            </a:ext>
          </a:extLst>
        </xdr:cNvPr>
        <xdr:cNvCxnSpPr/>
      </xdr:nvCxnSpPr>
      <xdr:spPr>
        <a:xfrm flipV="1">
          <a:off x="8985250" y="476250"/>
          <a:ext cx="26670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476250</xdr:colOff>
      <xdr:row>3</xdr:row>
      <xdr:rowOff>120650</xdr:rowOff>
    </xdr:from>
    <xdr:to>
      <xdr:col>16</xdr:col>
      <xdr:colOff>50800</xdr:colOff>
      <xdr:row>3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EAE1B13D-EA87-46E1-8A7C-1D3475617DC5}"/>
            </a:ext>
          </a:extLst>
        </xdr:cNvPr>
        <xdr:cNvCxnSpPr/>
      </xdr:nvCxnSpPr>
      <xdr:spPr>
        <a:xfrm>
          <a:off x="9010650" y="673100"/>
          <a:ext cx="292100" cy="6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3</xdr:row>
      <xdr:rowOff>133350</xdr:rowOff>
    </xdr:from>
    <xdr:to>
      <xdr:col>16</xdr:col>
      <xdr:colOff>25400</xdr:colOff>
      <xdr:row>4</xdr:row>
      <xdr:rowOff>107950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5D57B4AF-810B-4350-AB31-2763F70FAB7E}"/>
            </a:ext>
          </a:extLst>
        </xdr:cNvPr>
        <xdr:cNvCxnSpPr/>
      </xdr:nvCxnSpPr>
      <xdr:spPr>
        <a:xfrm>
          <a:off x="8991600" y="685800"/>
          <a:ext cx="285750" cy="158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361950</xdr:colOff>
      <xdr:row>10</xdr:row>
      <xdr:rowOff>0</xdr:rowOff>
    </xdr:from>
    <xdr:to>
      <xdr:col>3</xdr:col>
      <xdr:colOff>520700</xdr:colOff>
      <xdr:row>11</xdr:row>
      <xdr:rowOff>76200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xmlns="" id="{2102FC56-7553-404C-ADA0-7DE5433BC142}"/>
            </a:ext>
          </a:extLst>
        </xdr:cNvPr>
        <xdr:cNvSpPr/>
      </xdr:nvSpPr>
      <xdr:spPr>
        <a:xfrm>
          <a:off x="2190750" y="1841500"/>
          <a:ext cx="158750" cy="260350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577850</xdr:colOff>
      <xdr:row>10</xdr:row>
      <xdr:rowOff>6350</xdr:rowOff>
    </xdr:from>
    <xdr:to>
      <xdr:col>16</xdr:col>
      <xdr:colOff>19050</xdr:colOff>
      <xdr:row>11</xdr:row>
      <xdr:rowOff>82550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xmlns="" id="{58CDA5AF-6E59-4226-BABC-BBB75524ECBA}"/>
            </a:ext>
          </a:extLst>
        </xdr:cNvPr>
        <xdr:cNvSpPr/>
      </xdr:nvSpPr>
      <xdr:spPr>
        <a:xfrm>
          <a:off x="9112250" y="1847850"/>
          <a:ext cx="158750" cy="260350"/>
        </a:xfrm>
        <a:prstGeom prst="down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387350</xdr:colOff>
      <xdr:row>13</xdr:row>
      <xdr:rowOff>12700</xdr:rowOff>
    </xdr:from>
    <xdr:to>
      <xdr:col>15</xdr:col>
      <xdr:colOff>25400</xdr:colOff>
      <xdr:row>14</xdr:row>
      <xdr:rowOff>165100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0F514FEF-379A-4E16-AFF0-447FFDEBC763}"/>
            </a:ext>
          </a:extLst>
        </xdr:cNvPr>
        <xdr:cNvCxnSpPr/>
      </xdr:nvCxnSpPr>
      <xdr:spPr>
        <a:xfrm flipH="1">
          <a:off x="7702550" y="2406650"/>
          <a:ext cx="14668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374650</xdr:colOff>
      <xdr:row>13</xdr:row>
      <xdr:rowOff>12700</xdr:rowOff>
    </xdr:from>
    <xdr:to>
      <xdr:col>15</xdr:col>
      <xdr:colOff>25400</xdr:colOff>
      <xdr:row>14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0220DF17-EE7B-4FE3-9F89-5A5A7A8F83C6}"/>
            </a:ext>
          </a:extLst>
        </xdr:cNvPr>
        <xdr:cNvCxnSpPr/>
      </xdr:nvCxnSpPr>
      <xdr:spPr>
        <a:xfrm flipH="1">
          <a:off x="8909050" y="2406650"/>
          <a:ext cx="2603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13</xdr:row>
      <xdr:rowOff>25400</xdr:rowOff>
    </xdr:from>
    <xdr:to>
      <xdr:col>17</xdr:col>
      <xdr:colOff>184150</xdr:colOff>
      <xdr:row>14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CAB0CB46-F161-426B-8825-88AAB5160EC2}"/>
            </a:ext>
          </a:extLst>
        </xdr:cNvPr>
        <xdr:cNvCxnSpPr/>
      </xdr:nvCxnSpPr>
      <xdr:spPr>
        <a:xfrm>
          <a:off x="9163050" y="2419350"/>
          <a:ext cx="882650" cy="317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13</xdr:row>
      <xdr:rowOff>25400</xdr:rowOff>
    </xdr:from>
    <xdr:to>
      <xdr:col>19</xdr:col>
      <xdr:colOff>393700</xdr:colOff>
      <xdr:row>14</xdr:row>
      <xdr:rowOff>152400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3E45A301-8773-48E3-9DDF-92DA21C65E13}"/>
            </a:ext>
          </a:extLst>
        </xdr:cNvPr>
        <xdr:cNvCxnSpPr/>
      </xdr:nvCxnSpPr>
      <xdr:spPr>
        <a:xfrm>
          <a:off x="9163050" y="2419350"/>
          <a:ext cx="2311400" cy="311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146050</xdr:colOff>
      <xdr:row>15</xdr:row>
      <xdr:rowOff>171450</xdr:rowOff>
    </xdr:from>
    <xdr:to>
      <xdr:col>13</xdr:col>
      <xdr:colOff>266700</xdr:colOff>
      <xdr:row>16</xdr:row>
      <xdr:rowOff>177800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CFA07531-92EE-440C-892A-ADCBA2D2B59A}"/>
            </a:ext>
          </a:extLst>
        </xdr:cNvPr>
        <xdr:cNvCxnSpPr/>
      </xdr:nvCxnSpPr>
      <xdr:spPr>
        <a:xfrm>
          <a:off x="7461250" y="293370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15</xdr:row>
      <xdr:rowOff>171450</xdr:rowOff>
    </xdr:from>
    <xdr:to>
      <xdr:col>14</xdr:col>
      <xdr:colOff>393700</xdr:colOff>
      <xdr:row>16</xdr:row>
      <xdr:rowOff>171450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F60AF391-608A-47F0-B5F8-2C4AB66918A9}"/>
            </a:ext>
          </a:extLst>
        </xdr:cNvPr>
        <xdr:cNvCxnSpPr/>
      </xdr:nvCxnSpPr>
      <xdr:spPr>
        <a:xfrm flipH="1">
          <a:off x="8248650" y="2933700"/>
          <a:ext cx="679450" cy="184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15</xdr:row>
      <xdr:rowOff>177800</xdr:rowOff>
    </xdr:from>
    <xdr:to>
      <xdr:col>16</xdr:col>
      <xdr:colOff>368300</xdr:colOff>
      <xdr:row>17</xdr:row>
      <xdr:rowOff>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48F7CEDF-2CEA-4F1C-9127-9A4B3A251EE7}"/>
            </a:ext>
          </a:extLst>
        </xdr:cNvPr>
        <xdr:cNvCxnSpPr/>
      </xdr:nvCxnSpPr>
      <xdr:spPr>
        <a:xfrm>
          <a:off x="8890000" y="294005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425450</xdr:colOff>
      <xdr:row>16</xdr:row>
      <xdr:rowOff>6350</xdr:rowOff>
    </xdr:from>
    <xdr:to>
      <xdr:col>17</xdr:col>
      <xdr:colOff>298450</xdr:colOff>
      <xdr:row>16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FD16A682-D0F8-4629-B39C-124D8E36CC95}"/>
            </a:ext>
          </a:extLst>
        </xdr:cNvPr>
        <xdr:cNvCxnSpPr/>
      </xdr:nvCxnSpPr>
      <xdr:spPr>
        <a:xfrm flipH="1">
          <a:off x="9677400" y="2952750"/>
          <a:ext cx="48260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285750</xdr:colOff>
      <xdr:row>16</xdr:row>
      <xdr:rowOff>19050</xdr:rowOff>
    </xdr:from>
    <xdr:to>
      <xdr:col>18</xdr:col>
      <xdr:colOff>406400</xdr:colOff>
      <xdr:row>17</xdr:row>
      <xdr:rowOff>25400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C89F0CAC-C24E-461F-AC46-9B8D055076B0}"/>
            </a:ext>
          </a:extLst>
        </xdr:cNvPr>
        <xdr:cNvCxnSpPr/>
      </xdr:nvCxnSpPr>
      <xdr:spPr>
        <a:xfrm>
          <a:off x="10147300" y="2965450"/>
          <a:ext cx="73025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463550</xdr:colOff>
      <xdr:row>16</xdr:row>
      <xdr:rowOff>19050</xdr:rowOff>
    </xdr:from>
    <xdr:to>
      <xdr:col>19</xdr:col>
      <xdr:colOff>533400</xdr:colOff>
      <xdr:row>17</xdr:row>
      <xdr:rowOff>19050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7CBD14D3-0D7D-4ADC-80CC-50250332FE1C}"/>
            </a:ext>
          </a:extLst>
        </xdr:cNvPr>
        <xdr:cNvCxnSpPr/>
      </xdr:nvCxnSpPr>
      <xdr:spPr>
        <a:xfrm flipH="1">
          <a:off x="10934700" y="2965450"/>
          <a:ext cx="679450" cy="184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21</xdr:col>
      <xdr:colOff>400046</xdr:colOff>
      <xdr:row>19</xdr:row>
      <xdr:rowOff>95250</xdr:rowOff>
    </xdr:to>
    <xdr:sp macro="" textlink="">
      <xdr:nvSpPr>
        <xdr:cNvPr id="19" name="Rectangle 1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25400</xdr:rowOff>
    </xdr:from>
    <xdr:to>
      <xdr:col>13</xdr:col>
      <xdr:colOff>254000</xdr:colOff>
      <xdr:row>2</xdr:row>
      <xdr:rowOff>171450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1C6B17AB-48B6-47AD-8BEB-BC6627ED43C7}"/>
            </a:ext>
          </a:extLst>
        </xdr:cNvPr>
        <xdr:cNvCxnSpPr/>
      </xdr:nvCxnSpPr>
      <xdr:spPr>
        <a:xfrm flipH="1">
          <a:off x="1600200" y="209550"/>
          <a:ext cx="794385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349250</xdr:colOff>
      <xdr:row>1</xdr:row>
      <xdr:rowOff>6350</xdr:rowOff>
    </xdr:from>
    <xdr:to>
      <xdr:col>13</xdr:col>
      <xdr:colOff>222250</xdr:colOff>
      <xdr:row>2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78EBA246-497F-482D-B69B-0806572428D5}"/>
            </a:ext>
          </a:extLst>
        </xdr:cNvPr>
        <xdr:cNvCxnSpPr/>
      </xdr:nvCxnSpPr>
      <xdr:spPr>
        <a:xfrm flipH="1">
          <a:off x="5232400" y="190500"/>
          <a:ext cx="427990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539751</xdr:colOff>
      <xdr:row>11</xdr:row>
      <xdr:rowOff>108916</xdr:rowOff>
    </xdr:from>
    <xdr:to>
      <xdr:col>14</xdr:col>
      <xdr:colOff>495300</xdr:colOff>
      <xdr:row>35</xdr:row>
      <xdr:rowOff>62709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78978DC-6AA8-435A-B506-C95D338E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3701" y="2134566"/>
          <a:ext cx="6191249" cy="4373393"/>
        </a:xfrm>
        <a:prstGeom prst="rect">
          <a:avLst/>
        </a:prstGeom>
      </xdr:spPr>
    </xdr:pic>
    <xdr:clientData/>
  </xdr:twoCellAnchor>
  <xdr:twoCellAnchor>
    <xdr:from>
      <xdr:col>13</xdr:col>
      <xdr:colOff>254000</xdr:colOff>
      <xdr:row>1</xdr:row>
      <xdr:rowOff>0</xdr:rowOff>
    </xdr:from>
    <xdr:to>
      <xdr:col>16</xdr:col>
      <xdr:colOff>247650</xdr:colOff>
      <xdr:row>2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CCCFAD73-AD35-410F-B899-20E6813617E6}"/>
            </a:ext>
          </a:extLst>
        </xdr:cNvPr>
        <xdr:cNvCxnSpPr/>
      </xdr:nvCxnSpPr>
      <xdr:spPr>
        <a:xfrm>
          <a:off x="9544050" y="184150"/>
          <a:ext cx="182245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292100</xdr:colOff>
      <xdr:row>39</xdr:row>
      <xdr:rowOff>0</xdr:rowOff>
    </xdr:from>
    <xdr:to>
      <xdr:col>9</xdr:col>
      <xdr:colOff>603250</xdr:colOff>
      <xdr:row>41</xdr:row>
      <xdr:rowOff>127000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996F1842-8E91-49F6-87AC-F0C076EE380D}"/>
            </a:ext>
          </a:extLst>
        </xdr:cNvPr>
        <xdr:cNvCxnSpPr/>
      </xdr:nvCxnSpPr>
      <xdr:spPr>
        <a:xfrm flipH="1">
          <a:off x="3346450" y="7181850"/>
          <a:ext cx="4108450" cy="495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603250</xdr:colOff>
      <xdr:row>39</xdr:row>
      <xdr:rowOff>6350</xdr:rowOff>
    </xdr:from>
    <xdr:to>
      <xdr:col>14</xdr:col>
      <xdr:colOff>361950</xdr:colOff>
      <xdr:row>40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CBD75608-0A8B-4D6D-89F8-054F50A1288C}"/>
            </a:ext>
          </a:extLst>
        </xdr:cNvPr>
        <xdr:cNvCxnSpPr/>
      </xdr:nvCxnSpPr>
      <xdr:spPr>
        <a:xfrm>
          <a:off x="7454900" y="7188200"/>
          <a:ext cx="280670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38100</xdr:colOff>
      <xdr:row>49</xdr:row>
      <xdr:rowOff>69850</xdr:rowOff>
    </xdr:from>
    <xdr:to>
      <xdr:col>27</xdr:col>
      <xdr:colOff>552450</xdr:colOff>
      <xdr:row>49</xdr:row>
      <xdr:rowOff>69850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259412DD-9F64-4A61-9AD4-F387786E29CA}"/>
            </a:ext>
          </a:extLst>
        </xdr:cNvPr>
        <xdr:cNvCxnSpPr/>
      </xdr:nvCxnSpPr>
      <xdr:spPr>
        <a:xfrm>
          <a:off x="19030950" y="9296400"/>
          <a:ext cx="514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695321</xdr:colOff>
      <xdr:row>19</xdr:row>
      <xdr:rowOff>95250</xdr:rowOff>
    </xdr:to>
    <xdr:sp macro="" textlink="">
      <xdr:nvSpPr>
        <xdr:cNvPr id="10" name="Rectangle 9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146050</xdr:colOff>
      <xdr:row>1</xdr:row>
      <xdr:rowOff>0</xdr:rowOff>
    </xdr:from>
    <xdr:to>
      <xdr:col>7</xdr:col>
      <xdr:colOff>628650</xdr:colOff>
      <xdr:row>2</xdr:row>
      <xdr:rowOff>171450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A216187E-50E7-43C6-A108-CF434E452D4B}"/>
            </a:ext>
          </a:extLst>
        </xdr:cNvPr>
        <xdr:cNvCxnSpPr/>
      </xdr:nvCxnSpPr>
      <xdr:spPr>
        <a:xfrm flipH="1">
          <a:off x="2584450" y="184150"/>
          <a:ext cx="23114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679450</xdr:colOff>
      <xdr:row>1</xdr:row>
      <xdr:rowOff>6350</xdr:rowOff>
    </xdr:from>
    <xdr:to>
      <xdr:col>9</xdr:col>
      <xdr:colOff>609600</xdr:colOff>
      <xdr:row>2</xdr:row>
      <xdr:rowOff>177800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24058B1-A7B8-48D5-8374-A89A44596D99}"/>
            </a:ext>
          </a:extLst>
        </xdr:cNvPr>
        <xdr:cNvCxnSpPr/>
      </xdr:nvCxnSpPr>
      <xdr:spPr>
        <a:xfrm>
          <a:off x="4946650" y="190500"/>
          <a:ext cx="1600200" cy="3556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298450</xdr:colOff>
      <xdr:row>5</xdr:row>
      <xdr:rowOff>19050</xdr:rowOff>
    </xdr:from>
    <xdr:to>
      <xdr:col>4</xdr:col>
      <xdr:colOff>298450</xdr:colOff>
      <xdr:row>7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D0F6D48D-2822-411F-B5ED-437B6A3C50C6}"/>
            </a:ext>
          </a:extLst>
        </xdr:cNvPr>
        <xdr:cNvCxnSpPr/>
      </xdr:nvCxnSpPr>
      <xdr:spPr>
        <a:xfrm>
          <a:off x="2736850" y="939800"/>
          <a:ext cx="0" cy="520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88900</xdr:colOff>
      <xdr:row>7</xdr:row>
      <xdr:rowOff>107950</xdr:rowOff>
    </xdr:from>
    <xdr:to>
      <xdr:col>5</xdr:col>
      <xdr:colOff>590550</xdr:colOff>
      <xdr:row>8</xdr:row>
      <xdr:rowOff>114300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65A30681-1144-4CB3-A300-8E7F5C62A39C}"/>
            </a:ext>
          </a:extLst>
        </xdr:cNvPr>
        <xdr:cNvCxnSpPr/>
      </xdr:nvCxnSpPr>
      <xdr:spPr>
        <a:xfrm flipV="1">
          <a:off x="3136900" y="1397000"/>
          <a:ext cx="5016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8</xdr:row>
      <xdr:rowOff>120650</xdr:rowOff>
    </xdr:from>
    <xdr:to>
      <xdr:col>5</xdr:col>
      <xdr:colOff>565150</xdr:colOff>
      <xdr:row>9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2E852D8C-EEEB-434E-A9C5-645FF9D7E5AD}"/>
            </a:ext>
          </a:extLst>
        </xdr:cNvPr>
        <xdr:cNvCxnSpPr/>
      </xdr:nvCxnSpPr>
      <xdr:spPr>
        <a:xfrm>
          <a:off x="3149600" y="1593850"/>
          <a:ext cx="4635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615950</xdr:colOff>
      <xdr:row>5</xdr:row>
      <xdr:rowOff>0</xdr:rowOff>
    </xdr:from>
    <xdr:to>
      <xdr:col>9</xdr:col>
      <xdr:colOff>508000</xdr:colOff>
      <xdr:row>5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EB10B4D6-6BAE-4F0E-A554-6C20137096C2}"/>
            </a:ext>
          </a:extLst>
        </xdr:cNvPr>
        <xdr:cNvCxnSpPr/>
      </xdr:nvCxnSpPr>
      <xdr:spPr>
        <a:xfrm flipH="1">
          <a:off x="4883150" y="920750"/>
          <a:ext cx="156210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577850</xdr:colOff>
      <xdr:row>4</xdr:row>
      <xdr:rowOff>171450</xdr:rowOff>
    </xdr:from>
    <xdr:to>
      <xdr:col>12</xdr:col>
      <xdr:colOff>196850</xdr:colOff>
      <xdr:row>6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82494718-6B2A-4E82-BE32-771D954C4C65}"/>
            </a:ext>
          </a:extLst>
        </xdr:cNvPr>
        <xdr:cNvCxnSpPr/>
      </xdr:nvCxnSpPr>
      <xdr:spPr>
        <a:xfrm>
          <a:off x="6515100" y="908050"/>
          <a:ext cx="1924050" cy="19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190500</xdr:colOff>
      <xdr:row>8</xdr:row>
      <xdr:rowOff>0</xdr:rowOff>
    </xdr:from>
    <xdr:to>
      <xdr:col>12</xdr:col>
      <xdr:colOff>304800</xdr:colOff>
      <xdr:row>9</xdr:row>
      <xdr:rowOff>177800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56175DAE-5BDD-4A5D-88FB-432D4785F90F}"/>
            </a:ext>
          </a:extLst>
        </xdr:cNvPr>
        <xdr:cNvCxnSpPr/>
      </xdr:nvCxnSpPr>
      <xdr:spPr>
        <a:xfrm flipH="1">
          <a:off x="7677150" y="1473200"/>
          <a:ext cx="86995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304800</xdr:colOff>
      <xdr:row>8</xdr:row>
      <xdr:rowOff>0</xdr:rowOff>
    </xdr:from>
    <xdr:to>
      <xdr:col>14</xdr:col>
      <xdr:colOff>330200</xdr:colOff>
      <xdr:row>10</xdr:row>
      <xdr:rowOff>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CC292850-7C95-4A1B-91A2-FF93938C6E5D}"/>
            </a:ext>
          </a:extLst>
        </xdr:cNvPr>
        <xdr:cNvCxnSpPr/>
      </xdr:nvCxnSpPr>
      <xdr:spPr>
        <a:xfrm>
          <a:off x="8547100" y="1473200"/>
          <a:ext cx="1244600" cy="3683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24</xdr:row>
      <xdr:rowOff>25400</xdr:rowOff>
    </xdr:from>
    <xdr:to>
      <xdr:col>9</xdr:col>
      <xdr:colOff>424679</xdr:colOff>
      <xdr:row>34</xdr:row>
      <xdr:rowOff>123448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6A0E4AA-8EFD-4A91-8CFF-B8859A0B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445000"/>
          <a:ext cx="6228579" cy="193954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34</xdr:row>
      <xdr:rowOff>57150</xdr:rowOff>
    </xdr:from>
    <xdr:to>
      <xdr:col>9</xdr:col>
      <xdr:colOff>458551</xdr:colOff>
      <xdr:row>51</xdr:row>
      <xdr:rowOff>158121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FE1F47DD-535A-4852-996B-B8791B17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1" y="6318250"/>
          <a:ext cx="6224350" cy="323152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51</xdr:row>
      <xdr:rowOff>146050</xdr:rowOff>
    </xdr:from>
    <xdr:to>
      <xdr:col>9</xdr:col>
      <xdr:colOff>441955</xdr:colOff>
      <xdr:row>73</xdr:row>
      <xdr:rowOff>173838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10DEA32F-DBD7-4485-8DBC-722141E3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750" y="9537700"/>
          <a:ext cx="6220455" cy="407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73</xdr:row>
      <xdr:rowOff>165100</xdr:rowOff>
    </xdr:from>
    <xdr:to>
      <xdr:col>9</xdr:col>
      <xdr:colOff>453518</xdr:colOff>
      <xdr:row>80</xdr:row>
      <xdr:rowOff>107712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60AD4B43-F935-4037-9A24-90C8D4CD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13608050"/>
          <a:ext cx="6238368" cy="12316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323846</xdr:colOff>
      <xdr:row>19</xdr:row>
      <xdr:rowOff>95250</xdr:rowOff>
    </xdr:to>
    <xdr:sp macro="" textlink="">
      <xdr:nvSpPr>
        <xdr:cNvPr id="15" name="Rectangle 1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38100</xdr:rowOff>
    </xdr:from>
    <xdr:to>
      <xdr:col>7</xdr:col>
      <xdr:colOff>0</xdr:colOff>
      <xdr:row>2</xdr:row>
      <xdr:rowOff>44450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5786026C-4EE0-47F7-97EE-319F2447C813}"/>
            </a:ext>
          </a:extLst>
        </xdr:cNvPr>
        <xdr:cNvCxnSpPr/>
      </xdr:nvCxnSpPr>
      <xdr:spPr>
        <a:xfrm flipH="1">
          <a:off x="4699000" y="222250"/>
          <a:ext cx="0" cy="190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25400</xdr:colOff>
      <xdr:row>2</xdr:row>
      <xdr:rowOff>171450</xdr:rowOff>
    </xdr:from>
    <xdr:to>
      <xdr:col>6</xdr:col>
      <xdr:colOff>590550</xdr:colOff>
      <xdr:row>5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019D15A0-9E94-4B2D-8523-6C7C04DF3CCC}"/>
            </a:ext>
          </a:extLst>
        </xdr:cNvPr>
        <xdr:cNvCxnSpPr/>
      </xdr:nvCxnSpPr>
      <xdr:spPr>
        <a:xfrm flipH="1">
          <a:off x="3505200" y="539750"/>
          <a:ext cx="1174750" cy="552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596900</xdr:colOff>
      <xdr:row>3</xdr:row>
      <xdr:rowOff>0</xdr:rowOff>
    </xdr:from>
    <xdr:to>
      <xdr:col>8</xdr:col>
      <xdr:colOff>596900</xdr:colOff>
      <xdr:row>9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AC2BB1A7-4D81-4EEE-A3E4-F4D67F19B21C}"/>
            </a:ext>
          </a:extLst>
        </xdr:cNvPr>
        <xdr:cNvCxnSpPr/>
      </xdr:nvCxnSpPr>
      <xdr:spPr>
        <a:xfrm>
          <a:off x="4686300" y="552450"/>
          <a:ext cx="1219200" cy="1104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10</xdr:row>
      <xdr:rowOff>12700</xdr:rowOff>
    </xdr:from>
    <xdr:to>
      <xdr:col>9</xdr:col>
      <xdr:colOff>0</xdr:colOff>
      <xdr:row>10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5C40428C-B6DC-41F1-BEC6-9971EDE5B9CF}"/>
            </a:ext>
          </a:extLst>
        </xdr:cNvPr>
        <xdr:cNvCxnSpPr/>
      </xdr:nvCxnSpPr>
      <xdr:spPr>
        <a:xfrm flipH="1">
          <a:off x="5911850" y="1854200"/>
          <a:ext cx="6350" cy="165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6350</xdr:colOff>
      <xdr:row>19</xdr:row>
      <xdr:rowOff>25400</xdr:rowOff>
    </xdr:from>
    <xdr:to>
      <xdr:col>3</xdr:col>
      <xdr:colOff>6350</xdr:colOff>
      <xdr:row>20</xdr:row>
      <xdr:rowOff>101600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562829C6-576B-47A5-AB8A-30F6667AD12E}"/>
            </a:ext>
          </a:extLst>
        </xdr:cNvPr>
        <xdr:cNvCxnSpPr/>
      </xdr:nvCxnSpPr>
      <xdr:spPr>
        <a:xfrm flipH="1">
          <a:off x="2178050" y="3524250"/>
          <a:ext cx="0" cy="2603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428621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19050</xdr:rowOff>
    </xdr:from>
    <xdr:to>
      <xdr:col>8</xdr:col>
      <xdr:colOff>596900</xdr:colOff>
      <xdr:row>2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FF94DAD-5B85-4B1B-A0CB-040A87F0A2AE}"/>
            </a:ext>
          </a:extLst>
        </xdr:cNvPr>
        <xdr:cNvCxnSpPr/>
      </xdr:nvCxnSpPr>
      <xdr:spPr>
        <a:xfrm flipH="1">
          <a:off x="1841500" y="203200"/>
          <a:ext cx="36322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596900</xdr:colOff>
      <xdr:row>1</xdr:row>
      <xdr:rowOff>12700</xdr:rowOff>
    </xdr:from>
    <xdr:to>
      <xdr:col>8</xdr:col>
      <xdr:colOff>596900</xdr:colOff>
      <xdr:row>2</xdr:row>
      <xdr:rowOff>25400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779958BB-5A33-42EB-B62B-BBB5578A6C7C}"/>
            </a:ext>
          </a:extLst>
        </xdr:cNvPr>
        <xdr:cNvCxnSpPr/>
      </xdr:nvCxnSpPr>
      <xdr:spPr>
        <a:xfrm>
          <a:off x="5473700" y="196850"/>
          <a:ext cx="0" cy="19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</xdr:colOff>
      <xdr:row>1</xdr:row>
      <xdr:rowOff>19050</xdr:rowOff>
    </xdr:from>
    <xdr:to>
      <xdr:col>15</xdr:col>
      <xdr:colOff>431800</xdr:colOff>
      <xdr:row>1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C097C227-DB73-4C57-A481-E23EF22341BD}"/>
            </a:ext>
          </a:extLst>
        </xdr:cNvPr>
        <xdr:cNvCxnSpPr/>
      </xdr:nvCxnSpPr>
      <xdr:spPr>
        <a:xfrm>
          <a:off x="5499100" y="203200"/>
          <a:ext cx="407670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18</xdr:row>
      <xdr:rowOff>104775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1</xdr:row>
      <xdr:rowOff>19050</xdr:rowOff>
    </xdr:from>
    <xdr:to>
      <xdr:col>9</xdr:col>
      <xdr:colOff>19050</xdr:colOff>
      <xdr:row>1</xdr:row>
      <xdr:rowOff>139700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48D44ABD-71B6-4922-AE23-95FB3F1D4C24}"/>
            </a:ext>
          </a:extLst>
        </xdr:cNvPr>
        <xdr:cNvCxnSpPr/>
      </xdr:nvCxnSpPr>
      <xdr:spPr>
        <a:xfrm flipH="1">
          <a:off x="622300" y="203200"/>
          <a:ext cx="5448300" cy="120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596900</xdr:colOff>
      <xdr:row>1</xdr:row>
      <xdr:rowOff>31750</xdr:rowOff>
    </xdr:from>
    <xdr:to>
      <xdr:col>8</xdr:col>
      <xdr:colOff>596900</xdr:colOff>
      <xdr:row>1</xdr:row>
      <xdr:rowOff>177800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EFAB0A63-79C9-4CBE-A9B6-6DC7480693B7}"/>
            </a:ext>
          </a:extLst>
        </xdr:cNvPr>
        <xdr:cNvCxnSpPr/>
      </xdr:nvCxnSpPr>
      <xdr:spPr>
        <a:xfrm flipH="1">
          <a:off x="6038850" y="215900"/>
          <a:ext cx="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104771</xdr:colOff>
      <xdr:row>17</xdr:row>
      <xdr:rowOff>200025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533400</xdr:colOff>
      <xdr:row>1</xdr:row>
      <xdr:rowOff>12700</xdr:rowOff>
    </xdr:from>
    <xdr:to>
      <xdr:col>5</xdr:col>
      <xdr:colOff>596900</xdr:colOff>
      <xdr:row>2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E75E35F6-520A-4886-9B33-EE27D769AE20}"/>
            </a:ext>
          </a:extLst>
        </xdr:cNvPr>
        <xdr:cNvCxnSpPr/>
      </xdr:nvCxnSpPr>
      <xdr:spPr>
        <a:xfrm flipH="1">
          <a:off x="2362200" y="196850"/>
          <a:ext cx="128270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19050</xdr:rowOff>
    </xdr:from>
    <xdr:to>
      <xdr:col>8</xdr:col>
      <xdr:colOff>165100</xdr:colOff>
      <xdr:row>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69D66309-1590-4904-9B92-BDE6C52E4756}"/>
            </a:ext>
          </a:extLst>
        </xdr:cNvPr>
        <xdr:cNvCxnSpPr/>
      </xdr:nvCxnSpPr>
      <xdr:spPr>
        <a:xfrm>
          <a:off x="3663950" y="203200"/>
          <a:ext cx="1377950" cy="3492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603250</xdr:colOff>
      <xdr:row>6</xdr:row>
      <xdr:rowOff>6350</xdr:rowOff>
    </xdr:from>
    <xdr:to>
      <xdr:col>8</xdr:col>
      <xdr:colOff>247650</xdr:colOff>
      <xdr:row>7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A2AF1F89-72F2-406B-BB23-39CAA023CC32}"/>
            </a:ext>
          </a:extLst>
        </xdr:cNvPr>
        <xdr:cNvCxnSpPr/>
      </xdr:nvCxnSpPr>
      <xdr:spPr>
        <a:xfrm flipH="1">
          <a:off x="4260850" y="1111250"/>
          <a:ext cx="863600" cy="342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247650</xdr:colOff>
      <xdr:row>6</xdr:row>
      <xdr:rowOff>6350</xdr:rowOff>
    </xdr:from>
    <xdr:to>
      <xdr:col>9</xdr:col>
      <xdr:colOff>279400</xdr:colOff>
      <xdr:row>8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40AC2576-44E5-4C74-A66B-7FE4F2D0BAEB}"/>
            </a:ext>
          </a:extLst>
        </xdr:cNvPr>
        <xdr:cNvCxnSpPr/>
      </xdr:nvCxnSpPr>
      <xdr:spPr>
        <a:xfrm>
          <a:off x="5124450" y="1111250"/>
          <a:ext cx="641350" cy="361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104771</xdr:colOff>
      <xdr:row>19</xdr:row>
      <xdr:rowOff>95250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3</xdr:row>
      <xdr:rowOff>6350</xdr:rowOff>
    </xdr:from>
    <xdr:to>
      <xdr:col>10</xdr:col>
      <xdr:colOff>19050</xdr:colOff>
      <xdr:row>8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38D2BF8B-CCCE-4705-95C4-3010EE48E265}"/>
            </a:ext>
          </a:extLst>
        </xdr:cNvPr>
        <xdr:cNvCxnSpPr/>
      </xdr:nvCxnSpPr>
      <xdr:spPr>
        <a:xfrm flipH="1">
          <a:off x="7181850" y="558800"/>
          <a:ext cx="603250" cy="1073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9</xdr:row>
      <xdr:rowOff>139700</xdr:rowOff>
    </xdr:from>
    <xdr:to>
      <xdr:col>11</xdr:col>
      <xdr:colOff>1441450</xdr:colOff>
      <xdr:row>9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3F45778E-E750-48AD-BAA3-DCB07625CCB4}"/>
            </a:ext>
          </a:extLst>
        </xdr:cNvPr>
        <xdr:cNvCxnSpPr/>
      </xdr:nvCxnSpPr>
      <xdr:spPr>
        <a:xfrm flipV="1">
          <a:off x="7175500" y="1797050"/>
          <a:ext cx="2641600" cy="12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2</xdr:row>
      <xdr:rowOff>127000</xdr:rowOff>
    </xdr:from>
    <xdr:to>
      <xdr:col>9</xdr:col>
      <xdr:colOff>596900</xdr:colOff>
      <xdr:row>9</xdr:row>
      <xdr:rowOff>12700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077B1C1F-A502-43CA-BC62-C8F59A4A6D11}"/>
            </a:ext>
          </a:extLst>
        </xdr:cNvPr>
        <xdr:cNvCxnSpPr/>
      </xdr:nvCxnSpPr>
      <xdr:spPr>
        <a:xfrm flipV="1">
          <a:off x="6597650" y="495300"/>
          <a:ext cx="1155700" cy="1174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13</xdr:col>
      <xdr:colOff>638171</xdr:colOff>
      <xdr:row>19</xdr:row>
      <xdr:rowOff>95250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</xdr:row>
      <xdr:rowOff>6350</xdr:rowOff>
    </xdr:from>
    <xdr:to>
      <xdr:col>8</xdr:col>
      <xdr:colOff>317500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EA2F5DCF-733A-4F19-9FA7-FB46D7ACAA67}"/>
            </a:ext>
          </a:extLst>
        </xdr:cNvPr>
        <xdr:cNvCxnSpPr/>
      </xdr:nvCxnSpPr>
      <xdr:spPr>
        <a:xfrm flipH="1">
          <a:off x="1847850" y="190500"/>
          <a:ext cx="33464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311150</xdr:colOff>
      <xdr:row>1</xdr:row>
      <xdr:rowOff>31750</xdr:rowOff>
    </xdr:from>
    <xdr:to>
      <xdr:col>13</xdr:col>
      <xdr:colOff>165100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E20D782A-B6CC-4111-8BBB-99966E57E378}"/>
            </a:ext>
          </a:extLst>
        </xdr:cNvPr>
        <xdr:cNvCxnSpPr/>
      </xdr:nvCxnSpPr>
      <xdr:spPr>
        <a:xfrm>
          <a:off x="5187950" y="215900"/>
          <a:ext cx="290195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298450</xdr:colOff>
      <xdr:row>1</xdr:row>
      <xdr:rowOff>6350</xdr:rowOff>
    </xdr:from>
    <xdr:to>
      <xdr:col>21</xdr:col>
      <xdr:colOff>260350</xdr:colOff>
      <xdr:row>3</xdr:row>
      <xdr:rowOff>127000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058F71B0-F2CA-4F21-A98A-39A2855440CD}"/>
            </a:ext>
          </a:extLst>
        </xdr:cNvPr>
        <xdr:cNvCxnSpPr/>
      </xdr:nvCxnSpPr>
      <xdr:spPr>
        <a:xfrm>
          <a:off x="5175250" y="190500"/>
          <a:ext cx="788670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25400</xdr:colOff>
      <xdr:row>5</xdr:row>
      <xdr:rowOff>19050</xdr:rowOff>
    </xdr:from>
    <xdr:to>
      <xdr:col>22</xdr:col>
      <xdr:colOff>584200</xdr:colOff>
      <xdr:row>6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3CD213BC-1B73-4F8D-A782-B46E43F9BC9E}"/>
            </a:ext>
          </a:extLst>
        </xdr:cNvPr>
        <xdr:cNvCxnSpPr/>
      </xdr:nvCxnSpPr>
      <xdr:spPr>
        <a:xfrm flipH="1">
          <a:off x="12827000" y="939800"/>
          <a:ext cx="11684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12700</xdr:colOff>
      <xdr:row>5</xdr:row>
      <xdr:rowOff>31750</xdr:rowOff>
    </xdr:from>
    <xdr:to>
      <xdr:col>24</xdr:col>
      <xdr:colOff>546100</xdr:colOff>
      <xdr:row>5</xdr:row>
      <xdr:rowOff>177800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4BF0DDDE-0C6A-4FC9-8BB0-B847B437A5BA}"/>
            </a:ext>
          </a:extLst>
        </xdr:cNvPr>
        <xdr:cNvCxnSpPr/>
      </xdr:nvCxnSpPr>
      <xdr:spPr>
        <a:xfrm>
          <a:off x="14033500" y="952500"/>
          <a:ext cx="11430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127000</xdr:colOff>
      <xdr:row>0</xdr:row>
      <xdr:rowOff>76200</xdr:rowOff>
    </xdr:from>
    <xdr:to>
      <xdr:col>28</xdr:col>
      <xdr:colOff>596900</xdr:colOff>
      <xdr:row>4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ACD4BDC5-C025-4E02-A9FE-A36A02863BF4}"/>
            </a:ext>
          </a:extLst>
        </xdr:cNvPr>
        <xdr:cNvCxnSpPr/>
      </xdr:nvCxnSpPr>
      <xdr:spPr>
        <a:xfrm>
          <a:off x="6223000" y="76200"/>
          <a:ext cx="11709400" cy="711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415653</xdr:colOff>
      <xdr:row>24</xdr:row>
      <xdr:rowOff>101600</xdr:rowOff>
    </xdr:from>
    <xdr:to>
      <xdr:col>26</xdr:col>
      <xdr:colOff>214669</xdr:colOff>
      <xdr:row>41</xdr:row>
      <xdr:rowOff>2258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85D34E8-12B2-4014-BE84-46E9AA1B2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4753" y="4940300"/>
          <a:ext cx="4066216" cy="30280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17</xdr:row>
      <xdr:rowOff>66675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19050</xdr:rowOff>
    </xdr:from>
    <xdr:to>
      <xdr:col>5</xdr:col>
      <xdr:colOff>565150</xdr:colOff>
      <xdr:row>1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F819F68C-DE55-4D83-9139-419F3773D5BE}"/>
            </a:ext>
          </a:extLst>
        </xdr:cNvPr>
        <xdr:cNvCxnSpPr/>
      </xdr:nvCxnSpPr>
      <xdr:spPr>
        <a:xfrm flipH="1">
          <a:off x="1238250" y="203200"/>
          <a:ext cx="26035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1</xdr:row>
      <xdr:rowOff>12700</xdr:rowOff>
    </xdr:from>
    <xdr:to>
      <xdr:col>6</xdr:col>
      <xdr:colOff>323850</xdr:colOff>
      <xdr:row>1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CB3CA165-D41F-4F47-8C3B-9A984622F682}"/>
            </a:ext>
          </a:extLst>
        </xdr:cNvPr>
        <xdr:cNvCxnSpPr/>
      </xdr:nvCxnSpPr>
      <xdr:spPr>
        <a:xfrm>
          <a:off x="3848100" y="196850"/>
          <a:ext cx="36195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12700</xdr:rowOff>
    </xdr:from>
    <xdr:to>
      <xdr:col>10</xdr:col>
      <xdr:colOff>596900</xdr:colOff>
      <xdr:row>2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E51B0493-85E7-49F5-A540-B85FAF7AC069}"/>
            </a:ext>
          </a:extLst>
        </xdr:cNvPr>
        <xdr:cNvCxnSpPr/>
      </xdr:nvCxnSpPr>
      <xdr:spPr>
        <a:xfrm>
          <a:off x="3892550" y="196850"/>
          <a:ext cx="30289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685800</xdr:colOff>
      <xdr:row>1</xdr:row>
      <xdr:rowOff>25400</xdr:rowOff>
    </xdr:from>
    <xdr:to>
      <xdr:col>5</xdr:col>
      <xdr:colOff>571500</xdr:colOff>
      <xdr:row>8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8BFACB85-ECDE-44C0-B460-4F2E88FEA874}"/>
            </a:ext>
          </a:extLst>
        </xdr:cNvPr>
        <xdr:cNvCxnSpPr/>
      </xdr:nvCxnSpPr>
      <xdr:spPr>
        <a:xfrm flipH="1">
          <a:off x="2514600" y="209550"/>
          <a:ext cx="1333500" cy="1828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171450</xdr:colOff>
      <xdr:row>6</xdr:row>
      <xdr:rowOff>158750</xdr:rowOff>
    </xdr:from>
    <xdr:to>
      <xdr:col>25</xdr:col>
      <xdr:colOff>584200</xdr:colOff>
      <xdr:row>6</xdr:row>
      <xdr:rowOff>158750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9405691A-2257-46A3-AA12-C45CD2C312C2}"/>
            </a:ext>
          </a:extLst>
        </xdr:cNvPr>
        <xdr:cNvCxnSpPr/>
      </xdr:nvCxnSpPr>
      <xdr:spPr>
        <a:xfrm>
          <a:off x="1390650" y="147320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171450</xdr:colOff>
      <xdr:row>8</xdr:row>
      <xdr:rowOff>158750</xdr:rowOff>
    </xdr:from>
    <xdr:to>
      <xdr:col>25</xdr:col>
      <xdr:colOff>584200</xdr:colOff>
      <xdr:row>8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71180DFF-F1E7-4763-A730-D19CAA4D8E30}"/>
            </a:ext>
          </a:extLst>
        </xdr:cNvPr>
        <xdr:cNvCxnSpPr/>
      </xdr:nvCxnSpPr>
      <xdr:spPr>
        <a:xfrm>
          <a:off x="15633700" y="16573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20</xdr:col>
      <xdr:colOff>485771</xdr:colOff>
      <xdr:row>16</xdr:row>
      <xdr:rowOff>114300</xdr:rowOff>
    </xdr:to>
    <xdr:sp macro="" textlink="">
      <xdr:nvSpPr>
        <xdr:cNvPr id="8" name="Rectangle 7"/>
        <xdr:cNvSpPr/>
      </xdr:nvSpPr>
      <xdr:spPr>
        <a:xfrm>
          <a:off x="6096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5</xdr:row>
      <xdr:rowOff>76200</xdr:rowOff>
    </xdr:from>
    <xdr:to>
      <xdr:col>4</xdr:col>
      <xdr:colOff>381000</xdr:colOff>
      <xdr:row>9</xdr:row>
      <xdr:rowOff>107950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A67540CC-EAF0-40F8-BA1E-BDE7C92C23CE}"/>
            </a:ext>
          </a:extLst>
        </xdr:cNvPr>
        <xdr:cNvSpPr/>
      </xdr:nvSpPr>
      <xdr:spPr>
        <a:xfrm>
          <a:off x="2235200" y="1339850"/>
          <a:ext cx="584200" cy="768350"/>
        </a:xfrm>
        <a:prstGeom prst="righ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139700</xdr:colOff>
      <xdr:row>9</xdr:row>
      <xdr:rowOff>0</xdr:rowOff>
    </xdr:from>
    <xdr:to>
      <xdr:col>7</xdr:col>
      <xdr:colOff>501650</xdr:colOff>
      <xdr:row>9</xdr:row>
      <xdr:rowOff>177800</xdr:rowOff>
    </xdr:to>
    <xdr:cxnSp macro="">
      <xdr:nvCxnSpPr>
        <xdr:cNvPr id="3" name="Connector: Elbow 2">
          <a:extLst>
            <a:ext uri="{FF2B5EF4-FFF2-40B4-BE49-F238E27FC236}">
              <a16:creationId xmlns:a16="http://schemas.microsoft.com/office/drawing/2014/main" xmlns="" id="{DAF837EC-3822-47F2-8736-866BEC6C1CBA}"/>
            </a:ext>
          </a:extLst>
        </xdr:cNvPr>
        <xdr:cNvCxnSpPr/>
      </xdr:nvCxnSpPr>
      <xdr:spPr>
        <a:xfrm rot="10800000" flipV="1">
          <a:off x="3187700" y="2000250"/>
          <a:ext cx="1581150" cy="177800"/>
        </a:xfrm>
        <a:prstGeom prst="bentConnector3">
          <a:avLst>
            <a:gd name="adj1" fmla="val 99397"/>
          </a:avLst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9</xdr:row>
      <xdr:rowOff>0</xdr:rowOff>
    </xdr:from>
    <xdr:to>
      <xdr:col>11</xdr:col>
      <xdr:colOff>0</xdr:colOff>
      <xdr:row>9</xdr:row>
      <xdr:rowOff>177800</xdr:rowOff>
    </xdr:to>
    <xdr:cxnSp macro="">
      <xdr:nvCxnSpPr>
        <xdr:cNvPr id="4" name="Connector: Elbow 3">
          <a:extLst>
            <a:ext uri="{FF2B5EF4-FFF2-40B4-BE49-F238E27FC236}">
              <a16:creationId xmlns:a16="http://schemas.microsoft.com/office/drawing/2014/main" xmlns="" id="{BAE4E68D-D04F-418A-83D3-CCB8D47854B9}"/>
            </a:ext>
          </a:extLst>
        </xdr:cNvPr>
        <xdr:cNvCxnSpPr/>
      </xdr:nvCxnSpPr>
      <xdr:spPr>
        <a:xfrm>
          <a:off x="4800600" y="2000250"/>
          <a:ext cx="2044700" cy="177800"/>
        </a:xfrm>
        <a:prstGeom prst="bentConnector3">
          <a:avLst>
            <a:gd name="adj1" fmla="val 100000"/>
          </a:avLst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8</xdr:row>
      <xdr:rowOff>177800</xdr:rowOff>
    </xdr:from>
    <xdr:to>
      <xdr:col>7</xdr:col>
      <xdr:colOff>514350</xdr:colOff>
      <xdr:row>10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65F47A24-60A8-4377-A5B1-7A2DAFBCD934}"/>
            </a:ext>
          </a:extLst>
        </xdr:cNvPr>
        <xdr:cNvCxnSpPr/>
      </xdr:nvCxnSpPr>
      <xdr:spPr>
        <a:xfrm>
          <a:off x="4781550" y="1993900"/>
          <a:ext cx="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41273</xdr:colOff>
      <xdr:row>15</xdr:row>
      <xdr:rowOff>38102</xdr:rowOff>
    </xdr:from>
    <xdr:to>
      <xdr:col>11</xdr:col>
      <xdr:colOff>850898</xdr:colOff>
      <xdr:row>17</xdr:row>
      <xdr:rowOff>29846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xmlns="" id="{11F24AF4-8298-451A-802D-FC6390D9697B}"/>
            </a:ext>
          </a:extLst>
        </xdr:cNvPr>
        <xdr:cNvSpPr/>
      </xdr:nvSpPr>
      <xdr:spPr>
        <a:xfrm rot="5400000">
          <a:off x="4907914" y="715011"/>
          <a:ext cx="360044" cy="5216525"/>
        </a:xfrm>
        <a:prstGeom prst="righ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6350</xdr:colOff>
      <xdr:row>1</xdr:row>
      <xdr:rowOff>0</xdr:rowOff>
    </xdr:from>
    <xdr:to>
      <xdr:col>22</xdr:col>
      <xdr:colOff>63500</xdr:colOff>
      <xdr:row>21</xdr:row>
      <xdr:rowOff>107950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801B65B-916A-4753-BA07-0DC40CB0BC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84150"/>
          <a:ext cx="5543550" cy="41719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142871</xdr:colOff>
      <xdr:row>17</xdr:row>
      <xdr:rowOff>85725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317500</xdr:colOff>
      <xdr:row>1</xdr:row>
      <xdr:rowOff>12700</xdr:rowOff>
    </xdr:from>
    <xdr:to>
      <xdr:col>7</xdr:col>
      <xdr:colOff>317500</xdr:colOff>
      <xdr:row>2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B320844B-49F6-419A-8838-862AC8C07F6E}"/>
            </a:ext>
          </a:extLst>
        </xdr:cNvPr>
        <xdr:cNvCxnSpPr/>
      </xdr:nvCxnSpPr>
      <xdr:spPr>
        <a:xfrm>
          <a:off x="5429250" y="1968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7</xdr:row>
      <xdr:rowOff>88900</xdr:rowOff>
    </xdr:from>
    <xdr:to>
      <xdr:col>4</xdr:col>
      <xdr:colOff>539750</xdr:colOff>
      <xdr:row>7</xdr:row>
      <xdr:rowOff>88900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A662938D-A51A-45A1-8EA8-9152C787A794}"/>
            </a:ext>
          </a:extLst>
        </xdr:cNvPr>
        <xdr:cNvCxnSpPr/>
      </xdr:nvCxnSpPr>
      <xdr:spPr>
        <a:xfrm>
          <a:off x="2825750" y="1930400"/>
          <a:ext cx="9969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520700</xdr:colOff>
      <xdr:row>2</xdr:row>
      <xdr:rowOff>177800</xdr:rowOff>
    </xdr:from>
    <xdr:to>
      <xdr:col>7</xdr:col>
      <xdr:colOff>323850</xdr:colOff>
      <xdr:row>4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BD416439-7AFF-4771-8488-641F436D4358}"/>
            </a:ext>
          </a:extLst>
        </xdr:cNvPr>
        <xdr:cNvCxnSpPr/>
      </xdr:nvCxnSpPr>
      <xdr:spPr>
        <a:xfrm flipH="1">
          <a:off x="3803650" y="546100"/>
          <a:ext cx="16319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</xdr:row>
      <xdr:rowOff>177800</xdr:rowOff>
    </xdr:from>
    <xdr:to>
      <xdr:col>10</xdr:col>
      <xdr:colOff>438150</xdr:colOff>
      <xdr:row>4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DD823CC4-36DC-4A39-88F3-BF9D517AFF7D}"/>
            </a:ext>
          </a:extLst>
        </xdr:cNvPr>
        <xdr:cNvCxnSpPr/>
      </xdr:nvCxnSpPr>
      <xdr:spPr>
        <a:xfrm>
          <a:off x="5416550" y="546100"/>
          <a:ext cx="20129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6</xdr:row>
      <xdr:rowOff>6350</xdr:rowOff>
    </xdr:from>
    <xdr:to>
      <xdr:col>10</xdr:col>
      <xdr:colOff>577850</xdr:colOff>
      <xdr:row>6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DCBDBD34-3803-47C9-B7ED-D6C41F029525}"/>
            </a:ext>
          </a:extLst>
        </xdr:cNvPr>
        <xdr:cNvCxnSpPr/>
      </xdr:nvCxnSpPr>
      <xdr:spPr>
        <a:xfrm flipH="1">
          <a:off x="6311900" y="1663700"/>
          <a:ext cx="12573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6</xdr:row>
      <xdr:rowOff>6350</xdr:rowOff>
    </xdr:from>
    <xdr:to>
      <xdr:col>13</xdr:col>
      <xdr:colOff>0</xdr:colOff>
      <xdr:row>6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D8D30B20-62FE-4063-8758-79AE214CA8DC}"/>
            </a:ext>
          </a:extLst>
        </xdr:cNvPr>
        <xdr:cNvCxnSpPr/>
      </xdr:nvCxnSpPr>
      <xdr:spPr>
        <a:xfrm>
          <a:off x="7562850" y="1663700"/>
          <a:ext cx="19494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8</xdr:row>
      <xdr:rowOff>101600</xdr:rowOff>
    </xdr:from>
    <xdr:to>
      <xdr:col>10</xdr:col>
      <xdr:colOff>101600</xdr:colOff>
      <xdr:row>8</xdr:row>
      <xdr:rowOff>101600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1C5CD285-4AE4-4D36-9388-5D408FB4952C}"/>
            </a:ext>
          </a:extLst>
        </xdr:cNvPr>
        <xdr:cNvCxnSpPr/>
      </xdr:nvCxnSpPr>
      <xdr:spPr>
        <a:xfrm>
          <a:off x="6426200" y="2305050"/>
          <a:ext cx="6667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295271</xdr:colOff>
      <xdr:row>14</xdr:row>
      <xdr:rowOff>133350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0</xdr:row>
      <xdr:rowOff>184150</xdr:rowOff>
    </xdr:from>
    <xdr:to>
      <xdr:col>8</xdr:col>
      <xdr:colOff>266700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318443FF-D7B1-47D9-9730-1E86B42DB59A}"/>
            </a:ext>
          </a:extLst>
        </xdr:cNvPr>
        <xdr:cNvCxnSpPr/>
      </xdr:nvCxnSpPr>
      <xdr:spPr>
        <a:xfrm flipH="1">
          <a:off x="469900" y="184150"/>
          <a:ext cx="46736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7</xdr:row>
      <xdr:rowOff>158750</xdr:rowOff>
    </xdr:from>
    <xdr:to>
      <xdr:col>2</xdr:col>
      <xdr:colOff>584200</xdr:colOff>
      <xdr:row>7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9FA837D6-D178-4DDA-8DE5-78053A81FDE7}"/>
            </a:ext>
          </a:extLst>
        </xdr:cNvPr>
        <xdr:cNvCxnSpPr/>
      </xdr:nvCxnSpPr>
      <xdr:spPr>
        <a:xfrm>
          <a:off x="1111250" y="12763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8</xdr:row>
      <xdr:rowOff>158750</xdr:rowOff>
    </xdr:from>
    <xdr:to>
      <xdr:col>2</xdr:col>
      <xdr:colOff>584200</xdr:colOff>
      <xdr:row>8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217F9ECB-F1B6-49A3-B09B-E198247C3F83}"/>
            </a:ext>
          </a:extLst>
        </xdr:cNvPr>
        <xdr:cNvCxnSpPr/>
      </xdr:nvCxnSpPr>
      <xdr:spPr>
        <a:xfrm>
          <a:off x="1111250" y="127635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10</xdr:row>
      <xdr:rowOff>158750</xdr:rowOff>
    </xdr:from>
    <xdr:to>
      <xdr:col>2</xdr:col>
      <xdr:colOff>584200</xdr:colOff>
      <xdr:row>10</xdr:row>
      <xdr:rowOff>158750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4ACEFEF8-8CB6-4AA9-BB70-7B61AAE3E692}"/>
            </a:ext>
          </a:extLst>
        </xdr:cNvPr>
        <xdr:cNvCxnSpPr/>
      </xdr:nvCxnSpPr>
      <xdr:spPr>
        <a:xfrm>
          <a:off x="1390650" y="146050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11</xdr:row>
      <xdr:rowOff>25400</xdr:rowOff>
    </xdr:from>
    <xdr:to>
      <xdr:col>2</xdr:col>
      <xdr:colOff>571500</xdr:colOff>
      <xdr:row>12</xdr:row>
      <xdr:rowOff>107950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67615A16-0397-4674-B7F4-1525BF128094}"/>
            </a:ext>
          </a:extLst>
        </xdr:cNvPr>
        <xdr:cNvCxnSpPr/>
      </xdr:nvCxnSpPr>
      <xdr:spPr>
        <a:xfrm flipV="1">
          <a:off x="1371600" y="1879600"/>
          <a:ext cx="1028700" cy="266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279400</xdr:colOff>
      <xdr:row>0</xdr:row>
      <xdr:rowOff>165100</xdr:rowOff>
    </xdr:from>
    <xdr:to>
      <xdr:col>11</xdr:col>
      <xdr:colOff>603250</xdr:colOff>
      <xdr:row>2</xdr:row>
      <xdr:rowOff>165100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84610C93-3755-468E-BBEA-5BD6CE597E75}"/>
            </a:ext>
          </a:extLst>
        </xdr:cNvPr>
        <xdr:cNvCxnSpPr/>
      </xdr:nvCxnSpPr>
      <xdr:spPr>
        <a:xfrm>
          <a:off x="5765800" y="165100"/>
          <a:ext cx="2152650" cy="19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254000</xdr:colOff>
      <xdr:row>8</xdr:row>
      <xdr:rowOff>19050</xdr:rowOff>
    </xdr:from>
    <xdr:to>
      <xdr:col>12</xdr:col>
      <xdr:colOff>254000</xdr:colOff>
      <xdr:row>8</xdr:row>
      <xdr:rowOff>171450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24A7D072-06D2-4DE6-86FC-076846C22A28}"/>
            </a:ext>
          </a:extLst>
        </xdr:cNvPr>
        <xdr:cNvCxnSpPr/>
      </xdr:nvCxnSpPr>
      <xdr:spPr>
        <a:xfrm>
          <a:off x="8178800" y="1320800"/>
          <a:ext cx="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317500</xdr:colOff>
      <xdr:row>0</xdr:row>
      <xdr:rowOff>152400</xdr:rowOff>
    </xdr:from>
    <xdr:to>
      <xdr:col>17</xdr:col>
      <xdr:colOff>234950</xdr:colOff>
      <xdr:row>2</xdr:row>
      <xdr:rowOff>120650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3518F4AB-0596-491B-94EF-EF5D2C208820}"/>
            </a:ext>
          </a:extLst>
        </xdr:cNvPr>
        <xdr:cNvCxnSpPr/>
      </xdr:nvCxnSpPr>
      <xdr:spPr>
        <a:xfrm>
          <a:off x="5803900" y="152400"/>
          <a:ext cx="54038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558800</xdr:colOff>
      <xdr:row>0</xdr:row>
      <xdr:rowOff>107950</xdr:rowOff>
    </xdr:from>
    <xdr:to>
      <xdr:col>21</xdr:col>
      <xdr:colOff>266700</xdr:colOff>
      <xdr:row>2</xdr:row>
      <xdr:rowOff>146050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721F8FC5-B826-4DE2-A8D3-A8F45CACF0DD}"/>
            </a:ext>
          </a:extLst>
        </xdr:cNvPr>
        <xdr:cNvCxnSpPr/>
      </xdr:nvCxnSpPr>
      <xdr:spPr>
        <a:xfrm>
          <a:off x="6654800" y="107950"/>
          <a:ext cx="7023100" cy="431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425450</xdr:colOff>
      <xdr:row>3</xdr:row>
      <xdr:rowOff>171450</xdr:rowOff>
    </xdr:from>
    <xdr:to>
      <xdr:col>23</xdr:col>
      <xdr:colOff>304800</xdr:colOff>
      <xdr:row>4</xdr:row>
      <xdr:rowOff>146050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xmlns="" id="{786AA4E9-43B5-46D6-ABF5-971232E726A1}"/>
            </a:ext>
          </a:extLst>
        </xdr:cNvPr>
        <xdr:cNvCxnSpPr/>
      </xdr:nvCxnSpPr>
      <xdr:spPr>
        <a:xfrm flipH="1">
          <a:off x="14446250" y="749300"/>
          <a:ext cx="4889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323850</xdr:colOff>
      <xdr:row>4</xdr:row>
      <xdr:rowOff>0</xdr:rowOff>
    </xdr:from>
    <xdr:to>
      <xdr:col>25</xdr:col>
      <xdr:colOff>361950</xdr:colOff>
      <xdr:row>4</xdr:row>
      <xdr:rowOff>158750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xmlns="" id="{C6DDD5C1-E60B-48DF-97E0-BF21163ABB05}"/>
            </a:ext>
          </a:extLst>
        </xdr:cNvPr>
        <xdr:cNvCxnSpPr/>
      </xdr:nvCxnSpPr>
      <xdr:spPr>
        <a:xfrm>
          <a:off x="14954250" y="762000"/>
          <a:ext cx="125730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412750</xdr:colOff>
      <xdr:row>6</xdr:row>
      <xdr:rowOff>177800</xdr:rowOff>
    </xdr:from>
    <xdr:to>
      <xdr:col>22</xdr:col>
      <xdr:colOff>412750</xdr:colOff>
      <xdr:row>7</xdr:row>
      <xdr:rowOff>177800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xmlns="" id="{12642F3E-847D-4F2E-891D-CFA8077F0B29}"/>
            </a:ext>
          </a:extLst>
        </xdr:cNvPr>
        <xdr:cNvCxnSpPr/>
      </xdr:nvCxnSpPr>
      <xdr:spPr>
        <a:xfrm>
          <a:off x="14433550" y="13081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209550</xdr:colOff>
      <xdr:row>7</xdr:row>
      <xdr:rowOff>6350</xdr:rowOff>
    </xdr:from>
    <xdr:to>
      <xdr:col>26</xdr:col>
      <xdr:colOff>209550</xdr:colOff>
      <xdr:row>8</xdr:row>
      <xdr:rowOff>6350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xmlns="" id="{E07208D4-FF21-4CE7-BEF7-3E64A9D94D40}"/>
            </a:ext>
          </a:extLst>
        </xdr:cNvPr>
        <xdr:cNvCxnSpPr/>
      </xdr:nvCxnSpPr>
      <xdr:spPr>
        <a:xfrm>
          <a:off x="16668750" y="13208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171450</xdr:colOff>
      <xdr:row>28</xdr:row>
      <xdr:rowOff>158750</xdr:rowOff>
    </xdr:from>
    <xdr:to>
      <xdr:col>8</xdr:col>
      <xdr:colOff>584200</xdr:colOff>
      <xdr:row>28</xdr:row>
      <xdr:rowOff>158750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6A471F06-19DF-4BA0-B872-D293BF9288A6}"/>
            </a:ext>
          </a:extLst>
        </xdr:cNvPr>
        <xdr:cNvCxnSpPr/>
      </xdr:nvCxnSpPr>
      <xdr:spPr>
        <a:xfrm>
          <a:off x="1390650" y="1473200"/>
          <a:ext cx="1022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561971</xdr:colOff>
      <xdr:row>19</xdr:row>
      <xdr:rowOff>76200</xdr:rowOff>
    </xdr:to>
    <xdr:sp macro="" textlink="">
      <xdr:nvSpPr>
        <xdr:cNvPr id="17" name="Rectangle 1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</xdr:row>
      <xdr:rowOff>0</xdr:rowOff>
    </xdr:from>
    <xdr:to>
      <xdr:col>7</xdr:col>
      <xdr:colOff>285750</xdr:colOff>
      <xdr:row>1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A09C32F4-19B8-439F-89A2-83716C08EDCB}"/>
            </a:ext>
          </a:extLst>
        </xdr:cNvPr>
        <xdr:cNvCxnSpPr/>
      </xdr:nvCxnSpPr>
      <xdr:spPr>
        <a:xfrm flipH="1">
          <a:off x="1231900" y="184150"/>
          <a:ext cx="33210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254000</xdr:colOff>
      <xdr:row>0</xdr:row>
      <xdr:rowOff>177800</xdr:rowOff>
    </xdr:from>
    <xdr:to>
      <xdr:col>7</xdr:col>
      <xdr:colOff>254000</xdr:colOff>
      <xdr:row>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99F2A22E-2B4F-4D77-9D68-BCC71B8BA968}"/>
            </a:ext>
          </a:extLst>
        </xdr:cNvPr>
        <xdr:cNvCxnSpPr/>
      </xdr:nvCxnSpPr>
      <xdr:spPr>
        <a:xfrm>
          <a:off x="4521200" y="177800"/>
          <a:ext cx="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254000</xdr:colOff>
      <xdr:row>1</xdr:row>
      <xdr:rowOff>0</xdr:rowOff>
    </xdr:from>
    <xdr:to>
      <xdr:col>14</xdr:col>
      <xdr:colOff>171450</xdr:colOff>
      <xdr:row>1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65F46150-52F7-41A0-A35E-BEE20B4FFBE0}"/>
            </a:ext>
          </a:extLst>
        </xdr:cNvPr>
        <xdr:cNvCxnSpPr/>
      </xdr:nvCxnSpPr>
      <xdr:spPr>
        <a:xfrm>
          <a:off x="4521200" y="184150"/>
          <a:ext cx="41846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104775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254000</xdr:colOff>
      <xdr:row>1</xdr:row>
      <xdr:rowOff>0</xdr:rowOff>
    </xdr:from>
    <xdr:to>
      <xdr:col>7</xdr:col>
      <xdr:colOff>254000</xdr:colOff>
      <xdr:row>2</xdr:row>
      <xdr:rowOff>38100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7C84414A-3D90-4D2E-AC52-E92C0C443AFE}"/>
            </a:ext>
          </a:extLst>
        </xdr:cNvPr>
        <xdr:cNvCxnSpPr/>
      </xdr:nvCxnSpPr>
      <xdr:spPr>
        <a:xfrm>
          <a:off x="4521200" y="184150"/>
          <a:ext cx="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44450</xdr:colOff>
      <xdr:row>3</xdr:row>
      <xdr:rowOff>25400</xdr:rowOff>
    </xdr:from>
    <xdr:to>
      <xdr:col>7</xdr:col>
      <xdr:colOff>247650</xdr:colOff>
      <xdr:row>4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C7AE2DB9-54B9-4C35-AA5C-5F71BF2D1F9D}"/>
            </a:ext>
          </a:extLst>
        </xdr:cNvPr>
        <xdr:cNvCxnSpPr/>
      </xdr:nvCxnSpPr>
      <xdr:spPr>
        <a:xfrm flipH="1">
          <a:off x="2482850" y="577850"/>
          <a:ext cx="20320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3</xdr:row>
      <xdr:rowOff>25400</xdr:rowOff>
    </xdr:from>
    <xdr:to>
      <xdr:col>9</xdr:col>
      <xdr:colOff>501650</xdr:colOff>
      <xdr:row>4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F995697A-B64A-4C15-B64C-8E564B0B18A5}"/>
            </a:ext>
          </a:extLst>
        </xdr:cNvPr>
        <xdr:cNvCxnSpPr/>
      </xdr:nvCxnSpPr>
      <xdr:spPr>
        <a:xfrm>
          <a:off x="4533900" y="577850"/>
          <a:ext cx="14541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238121</xdr:colOff>
      <xdr:row>19</xdr:row>
      <xdr:rowOff>95250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</xdr:colOff>
      <xdr:row>1</xdr:row>
      <xdr:rowOff>0</xdr:rowOff>
    </xdr:from>
    <xdr:to>
      <xdr:col>6</xdr:col>
      <xdr:colOff>336550</xdr:colOff>
      <xdr:row>2</xdr:row>
      <xdr:rowOff>146050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E5DC2C13-2560-462C-A395-A54F7E9D5063}"/>
            </a:ext>
          </a:extLst>
        </xdr:cNvPr>
        <xdr:cNvCxnSpPr/>
      </xdr:nvCxnSpPr>
      <xdr:spPr>
        <a:xfrm flipH="1">
          <a:off x="1993900" y="184150"/>
          <a:ext cx="290195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0</xdr:row>
      <xdr:rowOff>171450</xdr:rowOff>
    </xdr:from>
    <xdr:to>
      <xdr:col>11</xdr:col>
      <xdr:colOff>469900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F5815ECE-1E88-4C91-B39A-579398E7510B}"/>
            </a:ext>
          </a:extLst>
        </xdr:cNvPr>
        <xdr:cNvCxnSpPr/>
      </xdr:nvCxnSpPr>
      <xdr:spPr>
        <a:xfrm>
          <a:off x="4902200" y="171450"/>
          <a:ext cx="31750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412750</xdr:colOff>
      <xdr:row>4</xdr:row>
      <xdr:rowOff>6350</xdr:rowOff>
    </xdr:from>
    <xdr:to>
      <xdr:col>12</xdr:col>
      <xdr:colOff>6350</xdr:colOff>
      <xdr:row>5</xdr:row>
      <xdr:rowOff>120650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8E2FC5C3-6401-48A6-B6A7-41D4E157EBF8}"/>
            </a:ext>
          </a:extLst>
        </xdr:cNvPr>
        <xdr:cNvCxnSpPr/>
      </xdr:nvCxnSpPr>
      <xdr:spPr>
        <a:xfrm flipH="1">
          <a:off x="6870700" y="742950"/>
          <a:ext cx="14224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</xdr:colOff>
      <xdr:row>4</xdr:row>
      <xdr:rowOff>12700</xdr:rowOff>
    </xdr:from>
    <xdr:to>
      <xdr:col>17</xdr:col>
      <xdr:colOff>596900</xdr:colOff>
      <xdr:row>5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B51A9BC5-B70A-4A55-9018-865980DA54A1}"/>
            </a:ext>
          </a:extLst>
        </xdr:cNvPr>
        <xdr:cNvCxnSpPr/>
      </xdr:nvCxnSpPr>
      <xdr:spPr>
        <a:xfrm>
          <a:off x="8229600" y="749300"/>
          <a:ext cx="363220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355600</xdr:colOff>
      <xdr:row>7</xdr:row>
      <xdr:rowOff>19050</xdr:rowOff>
    </xdr:from>
    <xdr:to>
      <xdr:col>9</xdr:col>
      <xdr:colOff>355600</xdr:colOff>
      <xdr:row>7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6C284D9-999F-4376-9DCC-7C9E3401C5E9}"/>
            </a:ext>
          </a:extLst>
        </xdr:cNvPr>
        <xdr:cNvCxnSpPr/>
      </xdr:nvCxnSpPr>
      <xdr:spPr>
        <a:xfrm>
          <a:off x="6743700" y="15176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558800</xdr:colOff>
      <xdr:row>9</xdr:row>
      <xdr:rowOff>0</xdr:rowOff>
    </xdr:from>
    <xdr:to>
      <xdr:col>9</xdr:col>
      <xdr:colOff>565150</xdr:colOff>
      <xdr:row>10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6CAC2EA1-7EF2-4996-9EFB-0C1816ADA30D}"/>
            </a:ext>
          </a:extLst>
        </xdr:cNvPr>
        <xdr:cNvCxnSpPr/>
      </xdr:nvCxnSpPr>
      <xdr:spPr>
        <a:xfrm flipH="1">
          <a:off x="5727700" y="2070100"/>
          <a:ext cx="12255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50800</xdr:rowOff>
    </xdr:from>
    <xdr:to>
      <xdr:col>10</xdr:col>
      <xdr:colOff>0</xdr:colOff>
      <xdr:row>11</xdr:row>
      <xdr:rowOff>6350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BADC04A4-29C2-434D-88DD-602D44C40031}"/>
            </a:ext>
          </a:extLst>
        </xdr:cNvPr>
        <xdr:cNvCxnSpPr/>
      </xdr:nvCxnSpPr>
      <xdr:spPr>
        <a:xfrm flipH="1">
          <a:off x="6997700" y="2120900"/>
          <a:ext cx="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</xdr:colOff>
      <xdr:row>9</xdr:row>
      <xdr:rowOff>12700</xdr:rowOff>
    </xdr:from>
    <xdr:to>
      <xdr:col>13</xdr:col>
      <xdr:colOff>6350</xdr:colOff>
      <xdr:row>10</xdr:row>
      <xdr:rowOff>152400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FA6290C2-D8A8-4078-AAB7-FE7DFA5FA19C}"/>
            </a:ext>
          </a:extLst>
        </xdr:cNvPr>
        <xdr:cNvCxnSpPr/>
      </xdr:nvCxnSpPr>
      <xdr:spPr>
        <a:xfrm>
          <a:off x="7023100" y="2082800"/>
          <a:ext cx="1809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146050</xdr:colOff>
      <xdr:row>7</xdr:row>
      <xdr:rowOff>6350</xdr:rowOff>
    </xdr:from>
    <xdr:to>
      <xdr:col>18</xdr:col>
      <xdr:colOff>387350</xdr:colOff>
      <xdr:row>8</xdr:row>
      <xdr:rowOff>101600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C8B2B5EB-7205-4BF1-B1AD-C66CB6D815D9}"/>
            </a:ext>
          </a:extLst>
        </xdr:cNvPr>
        <xdr:cNvCxnSpPr/>
      </xdr:nvCxnSpPr>
      <xdr:spPr>
        <a:xfrm flipH="1">
          <a:off x="11410950" y="1504950"/>
          <a:ext cx="850900" cy="279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387350</xdr:colOff>
      <xdr:row>6</xdr:row>
      <xdr:rowOff>387350</xdr:rowOff>
    </xdr:from>
    <xdr:to>
      <xdr:col>19</xdr:col>
      <xdr:colOff>425450</xdr:colOff>
      <xdr:row>8</xdr:row>
      <xdr:rowOff>196850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7E52A4BE-01B5-4743-9152-7DF44639138A}"/>
            </a:ext>
          </a:extLst>
        </xdr:cNvPr>
        <xdr:cNvCxnSpPr/>
      </xdr:nvCxnSpPr>
      <xdr:spPr>
        <a:xfrm>
          <a:off x="12261850" y="1492250"/>
          <a:ext cx="647700" cy="387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400050</xdr:colOff>
      <xdr:row>7</xdr:row>
      <xdr:rowOff>0</xdr:rowOff>
    </xdr:from>
    <xdr:to>
      <xdr:col>22</xdr:col>
      <xdr:colOff>63500</xdr:colOff>
      <xdr:row>8</xdr:row>
      <xdr:rowOff>158750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0D15F973-737F-4C49-82C8-B91664C9EC61}"/>
            </a:ext>
          </a:extLst>
        </xdr:cNvPr>
        <xdr:cNvCxnSpPr/>
      </xdr:nvCxnSpPr>
      <xdr:spPr>
        <a:xfrm>
          <a:off x="12274550" y="1498600"/>
          <a:ext cx="21018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</xdr:colOff>
      <xdr:row>15</xdr:row>
      <xdr:rowOff>44450</xdr:rowOff>
    </xdr:from>
    <xdr:to>
      <xdr:col>14</xdr:col>
      <xdr:colOff>527050</xdr:colOff>
      <xdr:row>18</xdr:row>
      <xdr:rowOff>6350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E94C4BA5-56FF-402D-AD13-F33B4804C374}"/>
            </a:ext>
          </a:extLst>
        </xdr:cNvPr>
        <xdr:cNvCxnSpPr/>
      </xdr:nvCxnSpPr>
      <xdr:spPr>
        <a:xfrm>
          <a:off x="7689850" y="3422650"/>
          <a:ext cx="234315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44450</xdr:colOff>
      <xdr:row>15</xdr:row>
      <xdr:rowOff>12700</xdr:rowOff>
    </xdr:from>
    <xdr:to>
      <xdr:col>18</xdr:col>
      <xdr:colOff>590550</xdr:colOff>
      <xdr:row>17</xdr:row>
      <xdr:rowOff>139700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DE020E9D-1251-43ED-9D94-64855FD5B7FD}"/>
            </a:ext>
          </a:extLst>
        </xdr:cNvPr>
        <xdr:cNvCxnSpPr/>
      </xdr:nvCxnSpPr>
      <xdr:spPr>
        <a:xfrm flipH="1">
          <a:off x="10699750" y="339090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317500</xdr:colOff>
      <xdr:row>19</xdr:row>
      <xdr:rowOff>19050</xdr:rowOff>
    </xdr:from>
    <xdr:to>
      <xdr:col>15</xdr:col>
      <xdr:colOff>317500</xdr:colOff>
      <xdr:row>20</xdr:row>
      <xdr:rowOff>171450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608A64A1-852B-420A-B5A5-BABEE5CA929D}"/>
            </a:ext>
          </a:extLst>
        </xdr:cNvPr>
        <xdr:cNvCxnSpPr/>
      </xdr:nvCxnSpPr>
      <xdr:spPr>
        <a:xfrm>
          <a:off x="10363200" y="413385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571500</xdr:colOff>
      <xdr:row>15</xdr:row>
      <xdr:rowOff>0</xdr:rowOff>
    </xdr:from>
    <xdr:to>
      <xdr:col>22</xdr:col>
      <xdr:colOff>577850</xdr:colOff>
      <xdr:row>17</xdr:row>
      <xdr:rowOff>165100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A5E899E6-6668-4BF2-A2B0-6F49E811C3C3}"/>
            </a:ext>
          </a:extLst>
        </xdr:cNvPr>
        <xdr:cNvCxnSpPr/>
      </xdr:nvCxnSpPr>
      <xdr:spPr>
        <a:xfrm>
          <a:off x="12446000" y="3378200"/>
          <a:ext cx="24447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15</xdr:row>
      <xdr:rowOff>44450</xdr:rowOff>
    </xdr:from>
    <xdr:to>
      <xdr:col>10</xdr:col>
      <xdr:colOff>558800</xdr:colOff>
      <xdr:row>17</xdr:row>
      <xdr:rowOff>171450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3859F4BE-08EF-4CAA-8C87-B0E70E6239A0}"/>
            </a:ext>
          </a:extLst>
        </xdr:cNvPr>
        <xdr:cNvCxnSpPr/>
      </xdr:nvCxnSpPr>
      <xdr:spPr>
        <a:xfrm flipH="1">
          <a:off x="5791200" y="342265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596900</xdr:colOff>
      <xdr:row>19</xdr:row>
      <xdr:rowOff>31750</xdr:rowOff>
    </xdr:from>
    <xdr:to>
      <xdr:col>7</xdr:col>
      <xdr:colOff>596900</xdr:colOff>
      <xdr:row>21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521FABEF-DB68-4C71-BB67-157D8737BFC6}"/>
            </a:ext>
          </a:extLst>
        </xdr:cNvPr>
        <xdr:cNvCxnSpPr/>
      </xdr:nvCxnSpPr>
      <xdr:spPr>
        <a:xfrm>
          <a:off x="5765800" y="414655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19</xdr:row>
      <xdr:rowOff>0</xdr:rowOff>
    </xdr:from>
    <xdr:to>
      <xdr:col>23</xdr:col>
      <xdr:colOff>0</xdr:colOff>
      <xdr:row>20</xdr:row>
      <xdr:rowOff>152400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E9B2BBB4-044E-4310-B77D-B6496CE6669F}"/>
            </a:ext>
          </a:extLst>
        </xdr:cNvPr>
        <xdr:cNvCxnSpPr/>
      </xdr:nvCxnSpPr>
      <xdr:spPr>
        <a:xfrm>
          <a:off x="14922500" y="411480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6</xdr:row>
      <xdr:rowOff>266700</xdr:rowOff>
    </xdr:from>
    <xdr:to>
      <xdr:col>1</xdr:col>
      <xdr:colOff>438150</xdr:colOff>
      <xdr:row>8</xdr:row>
      <xdr:rowOff>6350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xmlns="" id="{A696FF5A-D83F-402F-8D09-649EF6D1757D}"/>
            </a:ext>
          </a:extLst>
        </xdr:cNvPr>
        <xdr:cNvCxnSpPr/>
      </xdr:nvCxnSpPr>
      <xdr:spPr>
        <a:xfrm>
          <a:off x="1778000" y="1371600"/>
          <a:ext cx="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28</xdr:row>
      <xdr:rowOff>158750</xdr:rowOff>
    </xdr:from>
    <xdr:to>
      <xdr:col>8</xdr:col>
      <xdr:colOff>241300</xdr:colOff>
      <xdr:row>31</xdr:row>
      <xdr:rowOff>6350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xmlns="" id="{0D744E8B-6592-4599-ABB5-E254B182D6EE}"/>
            </a:ext>
          </a:extLst>
        </xdr:cNvPr>
        <xdr:cNvCxnSpPr/>
      </xdr:nvCxnSpPr>
      <xdr:spPr>
        <a:xfrm flipH="1">
          <a:off x="5454650" y="5930900"/>
          <a:ext cx="565150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241300</xdr:colOff>
      <xdr:row>28</xdr:row>
      <xdr:rowOff>171450</xdr:rowOff>
    </xdr:from>
    <xdr:to>
      <xdr:col>9</xdr:col>
      <xdr:colOff>165100</xdr:colOff>
      <xdr:row>31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xmlns="" id="{D1CF9E37-F996-4D2A-B412-04D56AB626FB}"/>
            </a:ext>
          </a:extLst>
        </xdr:cNvPr>
        <xdr:cNvCxnSpPr/>
      </xdr:nvCxnSpPr>
      <xdr:spPr>
        <a:xfrm>
          <a:off x="6019800" y="5943600"/>
          <a:ext cx="5334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520700</xdr:colOff>
      <xdr:row>25</xdr:row>
      <xdr:rowOff>114300</xdr:rowOff>
    </xdr:from>
    <xdr:to>
      <xdr:col>24</xdr:col>
      <xdr:colOff>603250</xdr:colOff>
      <xdr:row>25</xdr:row>
      <xdr:rowOff>120650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xmlns="" id="{8C7763D1-15E6-4F07-AC23-7090A977D033}"/>
            </a:ext>
          </a:extLst>
        </xdr:cNvPr>
        <xdr:cNvCxnSpPr/>
      </xdr:nvCxnSpPr>
      <xdr:spPr>
        <a:xfrm>
          <a:off x="15443200" y="5334000"/>
          <a:ext cx="6921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165100</xdr:colOff>
      <xdr:row>38</xdr:row>
      <xdr:rowOff>144058</xdr:rowOff>
    </xdr:from>
    <xdr:to>
      <xdr:col>5</xdr:col>
      <xdr:colOff>577850</xdr:colOff>
      <xdr:row>50</xdr:row>
      <xdr:rowOff>25400</xdr:rowOff>
    </xdr:to>
    <xdr:pic>
      <xdr:nvPicPr>
        <xdr:cNvPr id="24" name="Picture 23" descr="Auditor&amp;#39;s Opinion: Four Types of Audit Opinion, and Definition, Explanation  | Wikiaccounting">
          <a:extLst>
            <a:ext uri="{FF2B5EF4-FFF2-40B4-BE49-F238E27FC236}">
              <a16:creationId xmlns:a16="http://schemas.microsoft.com/office/drawing/2014/main" xmlns="" id="{D6AD323E-EDD2-4945-BC68-7A5A09A0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7757708"/>
          <a:ext cx="4362450" cy="210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304796</xdr:colOff>
      <xdr:row>16</xdr:row>
      <xdr:rowOff>85725</xdr:rowOff>
    </xdr:to>
    <xdr:sp macro="" textlink="">
      <xdr:nvSpPr>
        <xdr:cNvPr id="25" name="Rectangle 2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</xdr:row>
      <xdr:rowOff>25400</xdr:rowOff>
    </xdr:from>
    <xdr:to>
      <xdr:col>9</xdr:col>
      <xdr:colOff>38100</xdr:colOff>
      <xdr:row>2</xdr:row>
      <xdr:rowOff>6350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1424C21E-95AC-47DC-B4DB-50E9CD1000FF}"/>
            </a:ext>
          </a:extLst>
        </xdr:cNvPr>
        <xdr:cNvCxnSpPr/>
      </xdr:nvCxnSpPr>
      <xdr:spPr>
        <a:xfrm flipH="1">
          <a:off x="1231900" y="209550"/>
          <a:ext cx="42926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</xdr:row>
      <xdr:rowOff>19050</xdr:rowOff>
    </xdr:from>
    <xdr:to>
      <xdr:col>10</xdr:col>
      <xdr:colOff>0</xdr:colOff>
      <xdr:row>2</xdr:row>
      <xdr:rowOff>38100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D1702A59-2F18-4BE9-848B-28ACE1164130}"/>
            </a:ext>
          </a:extLst>
        </xdr:cNvPr>
        <xdr:cNvCxnSpPr/>
      </xdr:nvCxnSpPr>
      <xdr:spPr>
        <a:xfrm>
          <a:off x="6096000" y="2032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50800</xdr:colOff>
      <xdr:row>1</xdr:row>
      <xdr:rowOff>12700</xdr:rowOff>
    </xdr:from>
    <xdr:to>
      <xdr:col>14</xdr:col>
      <xdr:colOff>6350</xdr:colOff>
      <xdr:row>1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72C64C6F-1E1E-4BF5-9C0C-D675DCD6BBF9}"/>
            </a:ext>
          </a:extLst>
        </xdr:cNvPr>
        <xdr:cNvCxnSpPr/>
      </xdr:nvCxnSpPr>
      <xdr:spPr>
        <a:xfrm>
          <a:off x="6146800" y="196850"/>
          <a:ext cx="28638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628650</xdr:colOff>
      <xdr:row>0</xdr:row>
      <xdr:rowOff>120650</xdr:rowOff>
    </xdr:from>
    <xdr:to>
      <xdr:col>19</xdr:col>
      <xdr:colOff>571500</xdr:colOff>
      <xdr:row>2</xdr:row>
      <xdr:rowOff>57150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1D16A977-BF75-4FB9-B593-07EFF017BE78}"/>
            </a:ext>
          </a:extLst>
        </xdr:cNvPr>
        <xdr:cNvCxnSpPr/>
      </xdr:nvCxnSpPr>
      <xdr:spPr>
        <a:xfrm>
          <a:off x="8553450" y="120650"/>
          <a:ext cx="4406900" cy="304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485771</xdr:colOff>
      <xdr:row>18</xdr:row>
      <xdr:rowOff>133350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219071</xdr:colOff>
      <xdr:row>17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184150</xdr:colOff>
      <xdr:row>0</xdr:row>
      <xdr:rowOff>177800</xdr:rowOff>
    </xdr:from>
    <xdr:to>
      <xdr:col>9</xdr:col>
      <xdr:colOff>584200</xdr:colOff>
      <xdr:row>2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E32D666D-523A-41C9-A217-C87AB6D7D16D}"/>
            </a:ext>
          </a:extLst>
        </xdr:cNvPr>
        <xdr:cNvCxnSpPr/>
      </xdr:nvCxnSpPr>
      <xdr:spPr>
        <a:xfrm flipH="1">
          <a:off x="1403350" y="177800"/>
          <a:ext cx="4667250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1</xdr:row>
      <xdr:rowOff>25400</xdr:rowOff>
    </xdr:from>
    <xdr:to>
      <xdr:col>10</xdr:col>
      <xdr:colOff>0</xdr:colOff>
      <xdr:row>2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485E324B-A535-4CBD-AC8C-EDEA68F4561B}"/>
            </a:ext>
          </a:extLst>
        </xdr:cNvPr>
        <xdr:cNvCxnSpPr/>
      </xdr:nvCxnSpPr>
      <xdr:spPr>
        <a:xfrm flipH="1">
          <a:off x="5467350" y="209550"/>
          <a:ext cx="62865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</xdr:colOff>
      <xdr:row>1</xdr:row>
      <xdr:rowOff>31750</xdr:rowOff>
    </xdr:from>
    <xdr:to>
      <xdr:col>12</xdr:col>
      <xdr:colOff>342900</xdr:colOff>
      <xdr:row>2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5EA2BC52-4414-4D7E-A9F8-9DB703FF3911}"/>
            </a:ext>
          </a:extLst>
        </xdr:cNvPr>
        <xdr:cNvCxnSpPr/>
      </xdr:nvCxnSpPr>
      <xdr:spPr>
        <a:xfrm>
          <a:off x="6121400" y="215900"/>
          <a:ext cx="153670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104775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6350</xdr:rowOff>
    </xdr:from>
    <xdr:to>
      <xdr:col>7</xdr:col>
      <xdr:colOff>450850</xdr:colOff>
      <xdr:row>2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474695C6-899E-4763-A554-253D4E3825AE}"/>
            </a:ext>
          </a:extLst>
        </xdr:cNvPr>
        <xdr:cNvCxnSpPr/>
      </xdr:nvCxnSpPr>
      <xdr:spPr>
        <a:xfrm flipH="1">
          <a:off x="1841500" y="190500"/>
          <a:ext cx="28765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165100</xdr:colOff>
      <xdr:row>3</xdr:row>
      <xdr:rowOff>95250</xdr:rowOff>
    </xdr:from>
    <xdr:to>
      <xdr:col>6</xdr:col>
      <xdr:colOff>584200</xdr:colOff>
      <xdr:row>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A125E5BD-244C-4F40-936A-2832D7E698BA}"/>
            </a:ext>
          </a:extLst>
        </xdr:cNvPr>
        <xdr:cNvCxnSpPr/>
      </xdr:nvCxnSpPr>
      <xdr:spPr>
        <a:xfrm flipH="1">
          <a:off x="2603500" y="647700"/>
          <a:ext cx="163830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450850</xdr:colOff>
      <xdr:row>1</xdr:row>
      <xdr:rowOff>0</xdr:rowOff>
    </xdr:from>
    <xdr:to>
      <xdr:col>7</xdr:col>
      <xdr:colOff>450850</xdr:colOff>
      <xdr:row>3</xdr:row>
      <xdr:rowOff>12700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09DC06CB-7C8F-4E5D-A127-5299BB2FAE45}"/>
            </a:ext>
          </a:extLst>
        </xdr:cNvPr>
        <xdr:cNvCxnSpPr/>
      </xdr:nvCxnSpPr>
      <xdr:spPr>
        <a:xfrm>
          <a:off x="4718050" y="184150"/>
          <a:ext cx="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0</xdr:row>
      <xdr:rowOff>177800</xdr:rowOff>
    </xdr:from>
    <xdr:to>
      <xdr:col>14</xdr:col>
      <xdr:colOff>247650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663F5281-4DDB-4C39-A431-831C7BC81412}"/>
            </a:ext>
          </a:extLst>
        </xdr:cNvPr>
        <xdr:cNvCxnSpPr/>
      </xdr:nvCxnSpPr>
      <xdr:spPr>
        <a:xfrm>
          <a:off x="4686300" y="177800"/>
          <a:ext cx="43624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3</xdr:row>
      <xdr:rowOff>95250</xdr:rowOff>
    </xdr:from>
    <xdr:to>
      <xdr:col>13</xdr:col>
      <xdr:colOff>590550</xdr:colOff>
      <xdr:row>3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38580079-A3A0-41FD-B175-8989E4EB88AE}"/>
            </a:ext>
          </a:extLst>
        </xdr:cNvPr>
        <xdr:cNvCxnSpPr/>
      </xdr:nvCxnSpPr>
      <xdr:spPr>
        <a:xfrm flipH="1" flipV="1">
          <a:off x="5156200" y="647700"/>
          <a:ext cx="36258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88900</xdr:colOff>
      <xdr:row>1</xdr:row>
      <xdr:rowOff>158750</xdr:rowOff>
    </xdr:from>
    <xdr:to>
      <xdr:col>15</xdr:col>
      <xdr:colOff>590550</xdr:colOff>
      <xdr:row>3</xdr:row>
      <xdr:rowOff>63500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09C90749-FFCD-434E-BD40-235A4D0976FA}"/>
            </a:ext>
          </a:extLst>
        </xdr:cNvPr>
        <xdr:cNvCxnSpPr/>
      </xdr:nvCxnSpPr>
      <xdr:spPr>
        <a:xfrm flipV="1">
          <a:off x="9499600" y="342900"/>
          <a:ext cx="50165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3</xdr:row>
      <xdr:rowOff>158750</xdr:rowOff>
    </xdr:from>
    <xdr:to>
      <xdr:col>15</xdr:col>
      <xdr:colOff>603250</xdr:colOff>
      <xdr:row>8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C503D385-58F6-467B-BB23-E01A497A6071}"/>
            </a:ext>
          </a:extLst>
        </xdr:cNvPr>
        <xdr:cNvCxnSpPr/>
      </xdr:nvCxnSpPr>
      <xdr:spPr>
        <a:xfrm>
          <a:off x="9486900" y="711200"/>
          <a:ext cx="527050" cy="977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25</xdr:row>
      <xdr:rowOff>158750</xdr:rowOff>
    </xdr:from>
    <xdr:to>
      <xdr:col>8</xdr:col>
      <xdr:colOff>127000</xdr:colOff>
      <xdr:row>27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2C8CB8D3-8FF8-44C4-8850-7598E95DD888}"/>
            </a:ext>
          </a:extLst>
        </xdr:cNvPr>
        <xdr:cNvCxnSpPr/>
      </xdr:nvCxnSpPr>
      <xdr:spPr>
        <a:xfrm flipH="1">
          <a:off x="2152650" y="7829550"/>
          <a:ext cx="311785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107950</xdr:colOff>
      <xdr:row>25</xdr:row>
      <xdr:rowOff>146050</xdr:rowOff>
    </xdr:from>
    <xdr:to>
      <xdr:col>9</xdr:col>
      <xdr:colOff>273050</xdr:colOff>
      <xdr:row>26</xdr:row>
      <xdr:rowOff>133350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145A7394-8378-48E1-97EA-9B53B77CF417}"/>
            </a:ext>
          </a:extLst>
        </xdr:cNvPr>
        <xdr:cNvCxnSpPr/>
      </xdr:nvCxnSpPr>
      <xdr:spPr>
        <a:xfrm>
          <a:off x="5251450" y="7816850"/>
          <a:ext cx="774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546100</xdr:colOff>
      <xdr:row>25</xdr:row>
      <xdr:rowOff>177800</xdr:rowOff>
    </xdr:from>
    <xdr:to>
      <xdr:col>15</xdr:col>
      <xdr:colOff>152400</xdr:colOff>
      <xdr:row>26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D782FE79-ACEC-4D99-A66E-741A4A62F3E0}"/>
            </a:ext>
          </a:extLst>
        </xdr:cNvPr>
        <xdr:cNvCxnSpPr/>
      </xdr:nvCxnSpPr>
      <xdr:spPr>
        <a:xfrm>
          <a:off x="6299200" y="7848600"/>
          <a:ext cx="32639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488950</xdr:colOff>
      <xdr:row>2</xdr:row>
      <xdr:rowOff>19050</xdr:rowOff>
    </xdr:from>
    <xdr:to>
      <xdr:col>28</xdr:col>
      <xdr:colOff>19050</xdr:colOff>
      <xdr:row>3</xdr:row>
      <xdr:rowOff>146050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95E7AB51-16F3-42EB-9E69-2DCF4CADEB0F}"/>
            </a:ext>
          </a:extLst>
        </xdr:cNvPr>
        <xdr:cNvCxnSpPr/>
      </xdr:nvCxnSpPr>
      <xdr:spPr>
        <a:xfrm flipH="1">
          <a:off x="15995650" y="387350"/>
          <a:ext cx="13589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6350</xdr:colOff>
      <xdr:row>2</xdr:row>
      <xdr:rowOff>6350</xdr:rowOff>
    </xdr:from>
    <xdr:to>
      <xdr:col>30</xdr:col>
      <xdr:colOff>171450</xdr:colOff>
      <xdr:row>3</xdr:row>
      <xdr:rowOff>120650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733AC823-7F35-486B-B686-F5502E5AED04}"/>
            </a:ext>
          </a:extLst>
        </xdr:cNvPr>
        <xdr:cNvCxnSpPr/>
      </xdr:nvCxnSpPr>
      <xdr:spPr>
        <a:xfrm>
          <a:off x="17341850" y="374650"/>
          <a:ext cx="13843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12700</xdr:colOff>
      <xdr:row>2</xdr:row>
      <xdr:rowOff>6350</xdr:rowOff>
    </xdr:from>
    <xdr:to>
      <xdr:col>34</xdr:col>
      <xdr:colOff>577850</xdr:colOff>
      <xdr:row>3</xdr:row>
      <xdr:rowOff>165100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F932D080-5DA0-4D2B-8834-209B005F93EB}"/>
            </a:ext>
          </a:extLst>
        </xdr:cNvPr>
        <xdr:cNvCxnSpPr/>
      </xdr:nvCxnSpPr>
      <xdr:spPr>
        <a:xfrm>
          <a:off x="17348200" y="374650"/>
          <a:ext cx="4222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12</xdr:row>
      <xdr:rowOff>942975</xdr:rowOff>
    </xdr:to>
    <xdr:sp macro="" textlink="">
      <xdr:nvSpPr>
        <xdr:cNvPr id="15" name="Rectangle 1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1</xdr:row>
      <xdr:rowOff>6350</xdr:rowOff>
    </xdr:from>
    <xdr:to>
      <xdr:col>7</xdr:col>
      <xdr:colOff>374650</xdr:colOff>
      <xdr:row>2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9AD51A50-CE95-4B8D-9246-DF40B5BB00B4}"/>
            </a:ext>
          </a:extLst>
        </xdr:cNvPr>
        <xdr:cNvCxnSpPr/>
      </xdr:nvCxnSpPr>
      <xdr:spPr>
        <a:xfrm flipH="1">
          <a:off x="654050" y="190500"/>
          <a:ext cx="398780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</xdr:row>
      <xdr:rowOff>6350</xdr:rowOff>
    </xdr:from>
    <xdr:to>
      <xdr:col>12</xdr:col>
      <xdr:colOff>254000</xdr:colOff>
      <xdr:row>2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F218906A-EEF6-4597-A0D8-05C451D05C29}"/>
            </a:ext>
          </a:extLst>
        </xdr:cNvPr>
        <xdr:cNvCxnSpPr/>
      </xdr:nvCxnSpPr>
      <xdr:spPr>
        <a:xfrm>
          <a:off x="4648200" y="190500"/>
          <a:ext cx="31242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43</xdr:row>
      <xdr:rowOff>50430</xdr:rowOff>
    </xdr:from>
    <xdr:to>
      <xdr:col>6</xdr:col>
      <xdr:colOff>476251</xdr:colOff>
      <xdr:row>49</xdr:row>
      <xdr:rowOff>31438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F0D485-1083-48D1-A85A-36C78223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8641980"/>
          <a:ext cx="4057650" cy="10859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428621</xdr:colOff>
      <xdr:row>16</xdr:row>
      <xdr:rowOff>19050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3</xdr:row>
      <xdr:rowOff>171450</xdr:rowOff>
    </xdr:from>
    <xdr:to>
      <xdr:col>5</xdr:col>
      <xdr:colOff>679450</xdr:colOff>
      <xdr:row>5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7C7C30CA-87D9-4E99-9221-5ADBCFDD98E2}"/>
            </a:ext>
          </a:extLst>
        </xdr:cNvPr>
        <xdr:cNvCxnSpPr/>
      </xdr:nvCxnSpPr>
      <xdr:spPr>
        <a:xfrm flipH="1">
          <a:off x="438150" y="171450"/>
          <a:ext cx="32893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577850</xdr:colOff>
      <xdr:row>15</xdr:row>
      <xdr:rowOff>12700</xdr:rowOff>
    </xdr:from>
    <xdr:to>
      <xdr:col>1</xdr:col>
      <xdr:colOff>311150</xdr:colOff>
      <xdr:row>15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D683B6A-4CED-4C5D-ACC7-6AE60C4C88E6}"/>
            </a:ext>
          </a:extLst>
        </xdr:cNvPr>
        <xdr:cNvCxnSpPr/>
      </xdr:nvCxnSpPr>
      <xdr:spPr>
        <a:xfrm>
          <a:off x="577850" y="2222500"/>
          <a:ext cx="3429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368300</xdr:colOff>
      <xdr:row>14</xdr:row>
      <xdr:rowOff>177800</xdr:rowOff>
    </xdr:from>
    <xdr:to>
      <xdr:col>2</xdr:col>
      <xdr:colOff>254000</xdr:colOff>
      <xdr:row>15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EF2A0352-A803-4738-A208-412BC0D6FB97}"/>
            </a:ext>
          </a:extLst>
        </xdr:cNvPr>
        <xdr:cNvCxnSpPr/>
      </xdr:nvCxnSpPr>
      <xdr:spPr>
        <a:xfrm flipH="1">
          <a:off x="977900" y="2203450"/>
          <a:ext cx="49530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698500</xdr:colOff>
      <xdr:row>3</xdr:row>
      <xdr:rowOff>165100</xdr:rowOff>
    </xdr:from>
    <xdr:to>
      <xdr:col>6</xdr:col>
      <xdr:colOff>457200</xdr:colOff>
      <xdr:row>5</xdr:row>
      <xdr:rowOff>177800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8BF0AB24-3BFB-4261-85DB-B80D7D85E02B}"/>
            </a:ext>
          </a:extLst>
        </xdr:cNvPr>
        <xdr:cNvCxnSpPr/>
      </xdr:nvCxnSpPr>
      <xdr:spPr>
        <a:xfrm>
          <a:off x="3746500" y="165100"/>
          <a:ext cx="112395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6350</xdr:colOff>
      <xdr:row>4</xdr:row>
      <xdr:rowOff>19050</xdr:rowOff>
    </xdr:from>
    <xdr:to>
      <xdr:col>19</xdr:col>
      <xdr:colOff>342900</xdr:colOff>
      <xdr:row>4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E21A2B1F-B270-48E1-A0E6-5D64BA979F38}"/>
            </a:ext>
          </a:extLst>
        </xdr:cNvPr>
        <xdr:cNvCxnSpPr/>
      </xdr:nvCxnSpPr>
      <xdr:spPr>
        <a:xfrm flipH="1">
          <a:off x="11125200" y="203200"/>
          <a:ext cx="15557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381000</xdr:colOff>
      <xdr:row>4</xdr:row>
      <xdr:rowOff>25400</xdr:rowOff>
    </xdr:from>
    <xdr:to>
      <xdr:col>22</xdr:col>
      <xdr:colOff>361950</xdr:colOff>
      <xdr:row>4</xdr:row>
      <xdr:rowOff>171450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463D96EE-C15E-4138-B83E-C0BE12571A42}"/>
            </a:ext>
          </a:extLst>
        </xdr:cNvPr>
        <xdr:cNvCxnSpPr/>
      </xdr:nvCxnSpPr>
      <xdr:spPr>
        <a:xfrm>
          <a:off x="12719050" y="209550"/>
          <a:ext cx="180975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533400</xdr:colOff>
      <xdr:row>4</xdr:row>
      <xdr:rowOff>31750</xdr:rowOff>
    </xdr:from>
    <xdr:to>
      <xdr:col>19</xdr:col>
      <xdr:colOff>336550</xdr:colOff>
      <xdr:row>5</xdr:row>
      <xdr:rowOff>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B9FBBC48-19FB-4158-8957-CB1553D00A4D}"/>
            </a:ext>
          </a:extLst>
        </xdr:cNvPr>
        <xdr:cNvCxnSpPr/>
      </xdr:nvCxnSpPr>
      <xdr:spPr>
        <a:xfrm flipH="1">
          <a:off x="12261850" y="215900"/>
          <a:ext cx="4127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323850</xdr:colOff>
      <xdr:row>4</xdr:row>
      <xdr:rowOff>12700</xdr:rowOff>
    </xdr:from>
    <xdr:to>
      <xdr:col>20</xdr:col>
      <xdr:colOff>323850</xdr:colOff>
      <xdr:row>4</xdr:row>
      <xdr:rowOff>177800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6390E829-D6C9-4392-89EB-E04F802C7560}"/>
            </a:ext>
          </a:extLst>
        </xdr:cNvPr>
        <xdr:cNvCxnSpPr/>
      </xdr:nvCxnSpPr>
      <xdr:spPr>
        <a:xfrm>
          <a:off x="12661900" y="196850"/>
          <a:ext cx="6096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292100</xdr:colOff>
      <xdr:row>5</xdr:row>
      <xdr:rowOff>171450</xdr:rowOff>
    </xdr:from>
    <xdr:to>
      <xdr:col>22</xdr:col>
      <xdr:colOff>336550</xdr:colOff>
      <xdr:row>6</xdr:row>
      <xdr:rowOff>158750</xdr:rowOff>
    </xdr:to>
    <xdr:sp macro="" textlink="">
      <xdr:nvSpPr>
        <xdr:cNvPr id="20" name="Left Brace 19">
          <a:extLst>
            <a:ext uri="{FF2B5EF4-FFF2-40B4-BE49-F238E27FC236}">
              <a16:creationId xmlns:a16="http://schemas.microsoft.com/office/drawing/2014/main" xmlns="" id="{6F141163-9502-4D57-94B2-FD0ACDA2F894}"/>
            </a:ext>
          </a:extLst>
        </xdr:cNvPr>
        <xdr:cNvSpPr/>
      </xdr:nvSpPr>
      <xdr:spPr>
        <a:xfrm rot="16200000">
          <a:off x="12566650" y="-1225550"/>
          <a:ext cx="171450" cy="3702050"/>
        </a:xfrm>
        <a:prstGeom prst="leftBrace">
          <a:avLst>
            <a:gd name="adj1" fmla="val 8333"/>
            <a:gd name="adj2" fmla="val 49657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381000</xdr:colOff>
      <xdr:row>4</xdr:row>
      <xdr:rowOff>12700</xdr:rowOff>
    </xdr:from>
    <xdr:to>
      <xdr:col>24</xdr:col>
      <xdr:colOff>209550</xdr:colOff>
      <xdr:row>4</xdr:row>
      <xdr:rowOff>158750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xmlns="" id="{C0340F27-B9DD-4A38-ADA5-5164B99FB8AE}"/>
            </a:ext>
          </a:extLst>
        </xdr:cNvPr>
        <xdr:cNvCxnSpPr/>
      </xdr:nvCxnSpPr>
      <xdr:spPr>
        <a:xfrm>
          <a:off x="12719050" y="196850"/>
          <a:ext cx="287655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311150</xdr:colOff>
      <xdr:row>7</xdr:row>
      <xdr:rowOff>0</xdr:rowOff>
    </xdr:from>
    <xdr:to>
      <xdr:col>24</xdr:col>
      <xdr:colOff>311150</xdr:colOff>
      <xdr:row>8</xdr:row>
      <xdr:rowOff>177800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xmlns="" id="{2538AF5A-B9D1-4A91-AFFF-E3499E18621F}"/>
            </a:ext>
          </a:extLst>
        </xdr:cNvPr>
        <xdr:cNvCxnSpPr/>
      </xdr:nvCxnSpPr>
      <xdr:spPr>
        <a:xfrm>
          <a:off x="15697200" y="73660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533400</xdr:colOff>
      <xdr:row>6</xdr:row>
      <xdr:rowOff>12700</xdr:rowOff>
    </xdr:from>
    <xdr:to>
      <xdr:col>24</xdr:col>
      <xdr:colOff>241300</xdr:colOff>
      <xdr:row>8</xdr:row>
      <xdr:rowOff>165100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xmlns="" id="{FEE9BC13-2DCD-4C48-A500-D69CBF7B139A}"/>
            </a:ext>
          </a:extLst>
        </xdr:cNvPr>
        <xdr:cNvCxnSpPr/>
      </xdr:nvCxnSpPr>
      <xdr:spPr>
        <a:xfrm>
          <a:off x="14700250" y="565150"/>
          <a:ext cx="92710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311150</xdr:colOff>
      <xdr:row>1</xdr:row>
      <xdr:rowOff>12700</xdr:rowOff>
    </xdr:from>
    <xdr:to>
      <xdr:col>19</xdr:col>
      <xdr:colOff>311150</xdr:colOff>
      <xdr:row>2</xdr:row>
      <xdr:rowOff>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xmlns="" id="{63205238-4000-47E7-9B1F-67A978E2B364}"/>
            </a:ext>
          </a:extLst>
        </xdr:cNvPr>
        <xdr:cNvCxnSpPr/>
      </xdr:nvCxnSpPr>
      <xdr:spPr>
        <a:xfrm>
          <a:off x="12649200" y="19685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342900</xdr:colOff>
      <xdr:row>2</xdr:row>
      <xdr:rowOff>177800</xdr:rowOff>
    </xdr:from>
    <xdr:to>
      <xdr:col>19</xdr:col>
      <xdr:colOff>342900</xdr:colOff>
      <xdr:row>3</xdr:row>
      <xdr:rowOff>165100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xmlns="" id="{D7726627-6F90-46A3-AFF4-8CF5BDE57D77}"/>
            </a:ext>
          </a:extLst>
        </xdr:cNvPr>
        <xdr:cNvCxnSpPr/>
      </xdr:nvCxnSpPr>
      <xdr:spPr>
        <a:xfrm>
          <a:off x="12680950" y="5461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419100</xdr:colOff>
      <xdr:row>4</xdr:row>
      <xdr:rowOff>12700</xdr:rowOff>
    </xdr:from>
    <xdr:to>
      <xdr:col>28</xdr:col>
      <xdr:colOff>165100</xdr:colOff>
      <xdr:row>4</xdr:row>
      <xdr:rowOff>146050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AEB65A75-ED07-4612-BDE6-63765948EE2A}"/>
            </a:ext>
          </a:extLst>
        </xdr:cNvPr>
        <xdr:cNvCxnSpPr/>
      </xdr:nvCxnSpPr>
      <xdr:spPr>
        <a:xfrm>
          <a:off x="13354050" y="749300"/>
          <a:ext cx="6032500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158750</xdr:colOff>
      <xdr:row>41</xdr:row>
      <xdr:rowOff>127000</xdr:rowOff>
    </xdr:from>
    <xdr:to>
      <xdr:col>18</xdr:col>
      <xdr:colOff>266517</xdr:colOff>
      <xdr:row>65</xdr:row>
      <xdr:rowOff>113583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8A1F323-05F7-4A0D-B81F-6CBF8E57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7677150"/>
          <a:ext cx="4362267" cy="44061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600071</xdr:colOff>
      <xdr:row>19</xdr:row>
      <xdr:rowOff>95250</xdr:rowOff>
    </xdr:to>
    <xdr:sp macro="" textlink="">
      <xdr:nvSpPr>
        <xdr:cNvPr id="19" name="Rectangle 1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28571</xdr:colOff>
      <xdr:row>15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571496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514346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889000</xdr:colOff>
      <xdr:row>2</xdr:row>
      <xdr:rowOff>6350</xdr:rowOff>
    </xdr:from>
    <xdr:to>
      <xdr:col>7</xdr:col>
      <xdr:colOff>711200</xdr:colOff>
      <xdr:row>2</xdr:row>
      <xdr:rowOff>177800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CE1D9A0A-BEFB-4B68-BB84-514B2D0D3823}"/>
            </a:ext>
          </a:extLst>
        </xdr:cNvPr>
        <xdr:cNvCxnSpPr/>
      </xdr:nvCxnSpPr>
      <xdr:spPr>
        <a:xfrm flipH="1">
          <a:off x="3937000" y="374650"/>
          <a:ext cx="14287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895350</xdr:colOff>
      <xdr:row>2</xdr:row>
      <xdr:rowOff>12700</xdr:rowOff>
    </xdr:from>
    <xdr:to>
      <xdr:col>7</xdr:col>
      <xdr:colOff>901700</xdr:colOff>
      <xdr:row>3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9A796D34-2019-412F-93BB-99E435493DB4}"/>
            </a:ext>
          </a:extLst>
        </xdr:cNvPr>
        <xdr:cNvCxnSpPr/>
      </xdr:nvCxnSpPr>
      <xdr:spPr>
        <a:xfrm>
          <a:off x="5549900" y="381000"/>
          <a:ext cx="63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1352550</xdr:colOff>
      <xdr:row>2</xdr:row>
      <xdr:rowOff>6350</xdr:rowOff>
    </xdr:from>
    <xdr:to>
      <xdr:col>9</xdr:col>
      <xdr:colOff>457200</xdr:colOff>
      <xdr:row>3</xdr:row>
      <xdr:rowOff>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841AA86D-9A6A-45E1-A716-6515407B1757}"/>
            </a:ext>
          </a:extLst>
        </xdr:cNvPr>
        <xdr:cNvCxnSpPr/>
      </xdr:nvCxnSpPr>
      <xdr:spPr>
        <a:xfrm>
          <a:off x="6007100" y="374650"/>
          <a:ext cx="149860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984250</xdr:colOff>
      <xdr:row>3</xdr:row>
      <xdr:rowOff>101600</xdr:rowOff>
    </xdr:from>
    <xdr:to>
      <xdr:col>7</xdr:col>
      <xdr:colOff>488950</xdr:colOff>
      <xdr:row>3</xdr:row>
      <xdr:rowOff>107950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40B2044B-1E6C-44AC-9485-7CC45FAC6AB5}"/>
            </a:ext>
          </a:extLst>
        </xdr:cNvPr>
        <xdr:cNvCxnSpPr/>
      </xdr:nvCxnSpPr>
      <xdr:spPr>
        <a:xfrm flipV="1">
          <a:off x="4032250" y="654050"/>
          <a:ext cx="11112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1356591</xdr:colOff>
      <xdr:row>3</xdr:row>
      <xdr:rowOff>103909</xdr:rowOff>
    </xdr:from>
    <xdr:to>
      <xdr:col>8</xdr:col>
      <xdr:colOff>1014845</xdr:colOff>
      <xdr:row>3</xdr:row>
      <xdr:rowOff>103909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35FEAB50-EF2E-429A-BD65-C08F37A60A07}"/>
            </a:ext>
          </a:extLst>
        </xdr:cNvPr>
        <xdr:cNvCxnSpPr/>
      </xdr:nvCxnSpPr>
      <xdr:spPr>
        <a:xfrm>
          <a:off x="6788727" y="658091"/>
          <a:ext cx="144202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4</xdr:row>
      <xdr:rowOff>6350</xdr:rowOff>
    </xdr:from>
    <xdr:to>
      <xdr:col>5</xdr:col>
      <xdr:colOff>133350</xdr:colOff>
      <xdr:row>4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xmlns="" id="{C4E60E9B-3B7A-408A-BDBC-8BA61CB06E5C}"/>
            </a:ext>
          </a:extLst>
        </xdr:cNvPr>
        <xdr:cNvCxnSpPr/>
      </xdr:nvCxnSpPr>
      <xdr:spPr>
        <a:xfrm flipH="1">
          <a:off x="2305050" y="742950"/>
          <a:ext cx="10223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254000</xdr:colOff>
      <xdr:row>3</xdr:row>
      <xdr:rowOff>177800</xdr:rowOff>
    </xdr:from>
    <xdr:to>
      <xdr:col>5</xdr:col>
      <xdr:colOff>438150</xdr:colOff>
      <xdr:row>4</xdr:row>
      <xdr:rowOff>165100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356A56F3-31B7-4B95-958D-5BC09470E62D}"/>
            </a:ext>
          </a:extLst>
        </xdr:cNvPr>
        <xdr:cNvCxnSpPr/>
      </xdr:nvCxnSpPr>
      <xdr:spPr>
        <a:xfrm flipH="1">
          <a:off x="2838450" y="730250"/>
          <a:ext cx="7937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387350</xdr:colOff>
      <xdr:row>4</xdr:row>
      <xdr:rowOff>19050</xdr:rowOff>
    </xdr:from>
    <xdr:to>
      <xdr:col>5</xdr:col>
      <xdr:colOff>622300</xdr:colOff>
      <xdr:row>4</xdr:row>
      <xdr:rowOff>171450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1E8511DC-96CC-4446-A45F-FB17E1FB9631}"/>
            </a:ext>
          </a:extLst>
        </xdr:cNvPr>
        <xdr:cNvCxnSpPr/>
      </xdr:nvCxnSpPr>
      <xdr:spPr>
        <a:xfrm flipH="1">
          <a:off x="3581400" y="755650"/>
          <a:ext cx="2349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482600</xdr:colOff>
      <xdr:row>6</xdr:row>
      <xdr:rowOff>12700</xdr:rowOff>
    </xdr:from>
    <xdr:to>
      <xdr:col>3</xdr:col>
      <xdr:colOff>482600</xdr:colOff>
      <xdr:row>6</xdr:row>
      <xdr:rowOff>171450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ECBEABB6-D2AD-45BE-9D9C-8109C082B765}"/>
            </a:ext>
          </a:extLst>
        </xdr:cNvPr>
        <xdr:cNvCxnSpPr/>
      </xdr:nvCxnSpPr>
      <xdr:spPr>
        <a:xfrm>
          <a:off x="2311400" y="11176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6</xdr:row>
      <xdr:rowOff>6350</xdr:rowOff>
    </xdr:from>
    <xdr:to>
      <xdr:col>4</xdr:col>
      <xdr:colOff>323850</xdr:colOff>
      <xdr:row>6</xdr:row>
      <xdr:rowOff>165100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xmlns="" id="{30846956-ABF2-4D72-8891-5A1C77F6D5B3}"/>
            </a:ext>
          </a:extLst>
        </xdr:cNvPr>
        <xdr:cNvCxnSpPr/>
      </xdr:nvCxnSpPr>
      <xdr:spPr>
        <a:xfrm>
          <a:off x="329565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298450</xdr:colOff>
      <xdr:row>6</xdr:row>
      <xdr:rowOff>6350</xdr:rowOff>
    </xdr:from>
    <xdr:to>
      <xdr:col>5</xdr:col>
      <xdr:colOff>298450</xdr:colOff>
      <xdr:row>6</xdr:row>
      <xdr:rowOff>165100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xmlns="" id="{22D3FDCE-5152-4F3F-B636-3B486557F4CF}"/>
            </a:ext>
          </a:extLst>
        </xdr:cNvPr>
        <xdr:cNvCxnSpPr/>
      </xdr:nvCxnSpPr>
      <xdr:spPr>
        <a:xfrm>
          <a:off x="411480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698500</xdr:colOff>
      <xdr:row>25</xdr:row>
      <xdr:rowOff>21167</xdr:rowOff>
    </xdr:from>
    <xdr:to>
      <xdr:col>9</xdr:col>
      <xdr:colOff>698500</xdr:colOff>
      <xdr:row>27</xdr:row>
      <xdr:rowOff>162278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6F38D646-043A-4720-8EF4-CA57CECE5345}"/>
            </a:ext>
          </a:extLst>
        </xdr:cNvPr>
        <xdr:cNvCxnSpPr/>
      </xdr:nvCxnSpPr>
      <xdr:spPr>
        <a:xfrm>
          <a:off x="8911167" y="4607278"/>
          <a:ext cx="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1135944</xdr:colOff>
      <xdr:row>28</xdr:row>
      <xdr:rowOff>98778</xdr:rowOff>
    </xdr:from>
    <xdr:to>
      <xdr:col>10</xdr:col>
      <xdr:colOff>656167</xdr:colOff>
      <xdr:row>28</xdr:row>
      <xdr:rowOff>98778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41050DFC-1D31-4B3B-B781-78478DFE0E9C}"/>
            </a:ext>
          </a:extLst>
        </xdr:cNvPr>
        <xdr:cNvCxnSpPr/>
      </xdr:nvCxnSpPr>
      <xdr:spPr>
        <a:xfrm flipH="1">
          <a:off x="9348611" y="5235222"/>
          <a:ext cx="81844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601129</xdr:colOff>
      <xdr:row>19</xdr:row>
      <xdr:rowOff>95250</xdr:rowOff>
    </xdr:to>
    <xdr:sp macro="" textlink="">
      <xdr:nvSpPr>
        <xdr:cNvPr id="15" name="Rectangle 1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501650</xdr:colOff>
      <xdr:row>1</xdr:row>
      <xdr:rowOff>6350</xdr:rowOff>
    </xdr:from>
    <xdr:to>
      <xdr:col>3</xdr:col>
      <xdr:colOff>501650</xdr:colOff>
      <xdr:row>2</xdr:row>
      <xdr:rowOff>5080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xmlns="" id="{70B363A6-1DCE-48F7-85FB-225196B7953B}"/>
            </a:ext>
          </a:extLst>
        </xdr:cNvPr>
        <xdr:cNvCxnSpPr/>
      </xdr:nvCxnSpPr>
      <xdr:spPr>
        <a:xfrm>
          <a:off x="2330450" y="190500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</xdr:row>
      <xdr:rowOff>5292</xdr:rowOff>
    </xdr:from>
    <xdr:to>
      <xdr:col>3</xdr:col>
      <xdr:colOff>504825</xdr:colOff>
      <xdr:row>2</xdr:row>
      <xdr:rowOff>4022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1DB4A9E7-53FF-4C6B-BBFE-33405E4B3BEC}"/>
            </a:ext>
          </a:extLst>
        </xdr:cNvPr>
        <xdr:cNvCxnSpPr/>
      </xdr:nvCxnSpPr>
      <xdr:spPr>
        <a:xfrm>
          <a:off x="2333625" y="189442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487892</xdr:colOff>
      <xdr:row>3</xdr:row>
      <xdr:rowOff>4233</xdr:rowOff>
    </xdr:from>
    <xdr:to>
      <xdr:col>3</xdr:col>
      <xdr:colOff>487892</xdr:colOff>
      <xdr:row>4</xdr:row>
      <xdr:rowOff>2964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xmlns="" id="{9F899109-7F39-4882-97D8-D89743AC6C4B}"/>
            </a:ext>
          </a:extLst>
        </xdr:cNvPr>
        <xdr:cNvCxnSpPr/>
      </xdr:nvCxnSpPr>
      <xdr:spPr>
        <a:xfrm>
          <a:off x="2316692" y="556683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635000</xdr:colOff>
      <xdr:row>5</xdr:row>
      <xdr:rowOff>24341</xdr:rowOff>
    </xdr:from>
    <xdr:to>
      <xdr:col>7</xdr:col>
      <xdr:colOff>635000</xdr:colOff>
      <xdr:row>6</xdr:row>
      <xdr:rowOff>23072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8BAEB7A7-4971-4C49-8485-5B4F4C97FC56}"/>
            </a:ext>
          </a:extLst>
        </xdr:cNvPr>
        <xdr:cNvCxnSpPr/>
      </xdr:nvCxnSpPr>
      <xdr:spPr>
        <a:xfrm>
          <a:off x="6438900" y="945091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857250</xdr:colOff>
      <xdr:row>6</xdr:row>
      <xdr:rowOff>336550</xdr:rowOff>
    </xdr:from>
    <xdr:to>
      <xdr:col>6</xdr:col>
      <xdr:colOff>1104900</xdr:colOff>
      <xdr:row>7</xdr:row>
      <xdr:rowOff>179917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385601EE-6819-41DF-86EF-8F3399376E22}"/>
            </a:ext>
          </a:extLst>
        </xdr:cNvPr>
        <xdr:cNvCxnSpPr/>
      </xdr:nvCxnSpPr>
      <xdr:spPr>
        <a:xfrm flipH="1">
          <a:off x="4318000" y="1441450"/>
          <a:ext cx="1473200" cy="3958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301626</xdr:colOff>
      <xdr:row>6</xdr:row>
      <xdr:rowOff>533400</xdr:rowOff>
    </xdr:from>
    <xdr:to>
      <xdr:col>7</xdr:col>
      <xdr:colOff>171450</xdr:colOff>
      <xdr:row>8</xdr:row>
      <xdr:rowOff>10583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9C503DFA-6BA0-4DD2-A092-95F305053386}"/>
            </a:ext>
          </a:extLst>
        </xdr:cNvPr>
        <xdr:cNvCxnSpPr/>
      </xdr:nvCxnSpPr>
      <xdr:spPr>
        <a:xfrm flipH="1">
          <a:off x="4987926" y="1638300"/>
          <a:ext cx="987424" cy="2137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698500</xdr:colOff>
      <xdr:row>7</xdr:row>
      <xdr:rowOff>15875</xdr:rowOff>
    </xdr:from>
    <xdr:to>
      <xdr:col>7</xdr:col>
      <xdr:colOff>799045</xdr:colOff>
      <xdr:row>8</xdr:row>
      <xdr:rowOff>10583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FE1379A6-406F-43A2-93EA-F52BAE933472}"/>
            </a:ext>
          </a:extLst>
        </xdr:cNvPr>
        <xdr:cNvCxnSpPr/>
      </xdr:nvCxnSpPr>
      <xdr:spPr>
        <a:xfrm flipH="1">
          <a:off x="6502400" y="1673225"/>
          <a:ext cx="100545" cy="1788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484717</xdr:colOff>
      <xdr:row>3</xdr:row>
      <xdr:rowOff>7408</xdr:rowOff>
    </xdr:from>
    <xdr:to>
      <xdr:col>3</xdr:col>
      <xdr:colOff>484717</xdr:colOff>
      <xdr:row>4</xdr:row>
      <xdr:rowOff>6139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DC0EFA1C-F934-4925-9CE2-F42EF3696FBA}"/>
            </a:ext>
          </a:extLst>
        </xdr:cNvPr>
        <xdr:cNvCxnSpPr/>
      </xdr:nvCxnSpPr>
      <xdr:spPr>
        <a:xfrm>
          <a:off x="2313517" y="559858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211667</xdr:colOff>
      <xdr:row>2</xdr:row>
      <xdr:rowOff>1058</xdr:rowOff>
    </xdr:from>
    <xdr:to>
      <xdr:col>7</xdr:col>
      <xdr:colOff>215900</xdr:colOff>
      <xdr:row>3</xdr:row>
      <xdr:rowOff>171450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3253E26B-171B-4897-81AC-6D092EE11C6B}"/>
            </a:ext>
          </a:extLst>
        </xdr:cNvPr>
        <xdr:cNvCxnSpPr/>
      </xdr:nvCxnSpPr>
      <xdr:spPr>
        <a:xfrm>
          <a:off x="6015567" y="369358"/>
          <a:ext cx="4233" cy="35454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</xdr:row>
      <xdr:rowOff>76200</xdr:rowOff>
    </xdr:from>
    <xdr:to>
      <xdr:col>9</xdr:col>
      <xdr:colOff>8467</xdr:colOff>
      <xdr:row>1</xdr:row>
      <xdr:rowOff>77258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4D9D3D32-3A33-4D58-A6D5-6D2771B02CE3}"/>
            </a:ext>
          </a:extLst>
        </xdr:cNvPr>
        <xdr:cNvCxnSpPr/>
      </xdr:nvCxnSpPr>
      <xdr:spPr>
        <a:xfrm flipH="1" flipV="1">
          <a:off x="6337300" y="260350"/>
          <a:ext cx="732367" cy="10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25400</xdr:colOff>
      <xdr:row>20</xdr:row>
      <xdr:rowOff>0</xdr:rowOff>
    </xdr:from>
    <xdr:to>
      <xdr:col>6</xdr:col>
      <xdr:colOff>1085850</xdr:colOff>
      <xdr:row>20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9F1A1D3B-1172-47D3-A4D4-BB2228BC36AC}"/>
            </a:ext>
          </a:extLst>
        </xdr:cNvPr>
        <xdr:cNvCxnSpPr/>
      </xdr:nvCxnSpPr>
      <xdr:spPr>
        <a:xfrm flipH="1">
          <a:off x="1244600" y="4603750"/>
          <a:ext cx="45275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20</xdr:row>
      <xdr:rowOff>6350</xdr:rowOff>
    </xdr:from>
    <xdr:to>
      <xdr:col>7</xdr:col>
      <xdr:colOff>374650</xdr:colOff>
      <xdr:row>20</xdr:row>
      <xdr:rowOff>165100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xmlns="" id="{95DB3BDC-CD42-4787-A125-8B8031E08C0D}"/>
            </a:ext>
          </a:extLst>
        </xdr:cNvPr>
        <xdr:cNvCxnSpPr/>
      </xdr:nvCxnSpPr>
      <xdr:spPr>
        <a:xfrm>
          <a:off x="5803900" y="4610100"/>
          <a:ext cx="3746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431800</xdr:colOff>
      <xdr:row>22</xdr:row>
      <xdr:rowOff>6350</xdr:rowOff>
    </xdr:from>
    <xdr:to>
      <xdr:col>9</xdr:col>
      <xdr:colOff>260350</xdr:colOff>
      <xdr:row>22</xdr:row>
      <xdr:rowOff>158750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xmlns="" id="{56D156EE-D914-4557-BDAF-2481A5B29605}"/>
            </a:ext>
          </a:extLst>
        </xdr:cNvPr>
        <xdr:cNvCxnSpPr/>
      </xdr:nvCxnSpPr>
      <xdr:spPr>
        <a:xfrm>
          <a:off x="6235700" y="4978400"/>
          <a:ext cx="10858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482600</xdr:colOff>
      <xdr:row>22</xdr:row>
      <xdr:rowOff>6350</xdr:rowOff>
    </xdr:from>
    <xdr:to>
      <xdr:col>7</xdr:col>
      <xdr:colOff>241300</xdr:colOff>
      <xdr:row>22</xdr:row>
      <xdr:rowOff>171450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xmlns="" id="{D9C8FB99-9607-42A4-AF2E-E82CF87A73B2}"/>
            </a:ext>
          </a:extLst>
        </xdr:cNvPr>
        <xdr:cNvCxnSpPr/>
      </xdr:nvCxnSpPr>
      <xdr:spPr>
        <a:xfrm flipH="1">
          <a:off x="5168900" y="4978400"/>
          <a:ext cx="8763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374650</xdr:colOff>
      <xdr:row>22</xdr:row>
      <xdr:rowOff>12700</xdr:rowOff>
    </xdr:from>
    <xdr:to>
      <xdr:col>7</xdr:col>
      <xdr:colOff>381000</xdr:colOff>
      <xdr:row>23</xdr:row>
      <xdr:rowOff>6350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C65C8549-F7C8-4E74-873C-DA3160AF8F36}"/>
            </a:ext>
          </a:extLst>
        </xdr:cNvPr>
        <xdr:cNvCxnSpPr/>
      </xdr:nvCxnSpPr>
      <xdr:spPr>
        <a:xfrm>
          <a:off x="6178550" y="4984750"/>
          <a:ext cx="63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374650</xdr:colOff>
      <xdr:row>24</xdr:row>
      <xdr:rowOff>19050</xdr:rowOff>
    </xdr:from>
    <xdr:to>
      <xdr:col>7</xdr:col>
      <xdr:colOff>374650</xdr:colOff>
      <xdr:row>24</xdr:row>
      <xdr:rowOff>177800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xmlns="" id="{AB82E293-3FD9-43D1-99A6-D5C40404B505}"/>
            </a:ext>
          </a:extLst>
        </xdr:cNvPr>
        <xdr:cNvCxnSpPr/>
      </xdr:nvCxnSpPr>
      <xdr:spPr>
        <a:xfrm>
          <a:off x="5778500" y="53594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24</xdr:row>
      <xdr:rowOff>12700</xdr:rowOff>
    </xdr:from>
    <xdr:to>
      <xdr:col>6</xdr:col>
      <xdr:colOff>444500</xdr:colOff>
      <xdr:row>24</xdr:row>
      <xdr:rowOff>171450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xmlns="" id="{CA7F01BE-09DD-4887-A4EF-27214876AE09}"/>
            </a:ext>
          </a:extLst>
        </xdr:cNvPr>
        <xdr:cNvCxnSpPr/>
      </xdr:nvCxnSpPr>
      <xdr:spPr>
        <a:xfrm>
          <a:off x="4730750" y="53530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273050</xdr:colOff>
      <xdr:row>24</xdr:row>
      <xdr:rowOff>25400</xdr:rowOff>
    </xdr:from>
    <xdr:to>
      <xdr:col>9</xdr:col>
      <xdr:colOff>273050</xdr:colOff>
      <xdr:row>25</xdr:row>
      <xdr:rowOff>0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xmlns="" id="{8FEB1A75-88BC-413F-9D49-AF7F502B63DE}"/>
            </a:ext>
          </a:extLst>
        </xdr:cNvPr>
        <xdr:cNvCxnSpPr/>
      </xdr:nvCxnSpPr>
      <xdr:spPr>
        <a:xfrm>
          <a:off x="6934200" y="53657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19</xdr:row>
      <xdr:rowOff>177800</xdr:rowOff>
    </xdr:from>
    <xdr:to>
      <xdr:col>14</xdr:col>
      <xdr:colOff>254000</xdr:colOff>
      <xdr:row>20</xdr:row>
      <xdr:rowOff>177800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xmlns="" id="{D067A582-880A-4DAE-A863-824A545F94BF}"/>
            </a:ext>
          </a:extLst>
        </xdr:cNvPr>
        <xdr:cNvCxnSpPr/>
      </xdr:nvCxnSpPr>
      <xdr:spPr>
        <a:xfrm>
          <a:off x="5441950" y="4597400"/>
          <a:ext cx="45212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76200</xdr:colOff>
      <xdr:row>19</xdr:row>
      <xdr:rowOff>133350</xdr:rowOff>
    </xdr:from>
    <xdr:to>
      <xdr:col>25</xdr:col>
      <xdr:colOff>577850</xdr:colOff>
      <xdr:row>21</xdr:row>
      <xdr:rowOff>107950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xmlns="" id="{F1DF76CF-F6C8-439D-9DB1-33B25389DFB0}"/>
            </a:ext>
          </a:extLst>
        </xdr:cNvPr>
        <xdr:cNvCxnSpPr/>
      </xdr:nvCxnSpPr>
      <xdr:spPr>
        <a:xfrm>
          <a:off x="6737350" y="4552950"/>
          <a:ext cx="99250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127000</xdr:colOff>
      <xdr:row>18</xdr:row>
      <xdr:rowOff>95250</xdr:rowOff>
    </xdr:from>
    <xdr:to>
      <xdr:col>21</xdr:col>
      <xdr:colOff>285750</xdr:colOff>
      <xdr:row>19</xdr:row>
      <xdr:rowOff>120650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xmlns="" id="{DF95E092-DC05-4D68-8955-FE59839876D6}"/>
            </a:ext>
          </a:extLst>
        </xdr:cNvPr>
        <xdr:cNvCxnSpPr/>
      </xdr:nvCxnSpPr>
      <xdr:spPr>
        <a:xfrm flipV="1">
          <a:off x="6788150" y="4330700"/>
          <a:ext cx="714375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50800</xdr:colOff>
      <xdr:row>44</xdr:row>
      <xdr:rowOff>19050</xdr:rowOff>
    </xdr:from>
    <xdr:to>
      <xdr:col>4</xdr:col>
      <xdr:colOff>920750</xdr:colOff>
      <xdr:row>44</xdr:row>
      <xdr:rowOff>158750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xmlns="" id="{D08AC9F2-C0C9-4E39-8359-04820A7E9541}"/>
            </a:ext>
          </a:extLst>
        </xdr:cNvPr>
        <xdr:cNvCxnSpPr/>
      </xdr:nvCxnSpPr>
      <xdr:spPr>
        <a:xfrm flipH="1">
          <a:off x="1270000" y="9042400"/>
          <a:ext cx="25019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44</xdr:row>
      <xdr:rowOff>44450</xdr:rowOff>
    </xdr:from>
    <xdr:to>
      <xdr:col>4</xdr:col>
      <xdr:colOff>1016000</xdr:colOff>
      <xdr:row>45</xdr:row>
      <xdr:rowOff>25400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xmlns="" id="{CD7084EF-21F7-48C8-9885-EAF51A5A296F}"/>
            </a:ext>
          </a:extLst>
        </xdr:cNvPr>
        <xdr:cNvCxnSpPr/>
      </xdr:nvCxnSpPr>
      <xdr:spPr>
        <a:xfrm flipH="1">
          <a:off x="3860800" y="9067800"/>
          <a:ext cx="63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1130300</xdr:colOff>
      <xdr:row>43</xdr:row>
      <xdr:rowOff>177800</xdr:rowOff>
    </xdr:from>
    <xdr:to>
      <xdr:col>6</xdr:col>
      <xdr:colOff>425450</xdr:colOff>
      <xdr:row>44</xdr:row>
      <xdr:rowOff>158750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xmlns="" id="{31446904-A9A3-4FAC-8199-5DDAD0ACC731}"/>
            </a:ext>
          </a:extLst>
        </xdr:cNvPr>
        <xdr:cNvCxnSpPr/>
      </xdr:nvCxnSpPr>
      <xdr:spPr>
        <a:xfrm>
          <a:off x="3981450" y="9017000"/>
          <a:ext cx="21907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53</xdr:row>
      <xdr:rowOff>69850</xdr:rowOff>
    </xdr:from>
    <xdr:to>
      <xdr:col>7</xdr:col>
      <xdr:colOff>770215</xdr:colOff>
      <xdr:row>73</xdr:row>
      <xdr:rowOff>18514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6C09FCDC-76A7-45F5-9342-36064F1E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750550"/>
          <a:ext cx="7634565" cy="36316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419096</xdr:colOff>
      <xdr:row>14</xdr:row>
      <xdr:rowOff>95250</xdr:rowOff>
    </xdr:to>
    <xdr:sp macro="" textlink="">
      <xdr:nvSpPr>
        <xdr:cNvPr id="28" name="Rectangle 2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431800</xdr:colOff>
      <xdr:row>2</xdr:row>
      <xdr:rowOff>177800</xdr:rowOff>
    </xdr:from>
    <xdr:to>
      <xdr:col>7</xdr:col>
      <xdr:colOff>412750</xdr:colOff>
      <xdr:row>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436D71B8-0CE5-4F1A-BFC4-7DEE7A3880EB}"/>
            </a:ext>
          </a:extLst>
        </xdr:cNvPr>
        <xdr:cNvCxnSpPr/>
      </xdr:nvCxnSpPr>
      <xdr:spPr>
        <a:xfrm flipH="1">
          <a:off x="2425700" y="4997450"/>
          <a:ext cx="24193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406400</xdr:colOff>
      <xdr:row>2</xdr:row>
      <xdr:rowOff>177800</xdr:rowOff>
    </xdr:from>
    <xdr:to>
      <xdr:col>11</xdr:col>
      <xdr:colOff>203200</xdr:colOff>
      <xdr:row>4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xmlns="" id="{9195DF90-E620-436D-B6DD-2F4050976305}"/>
            </a:ext>
          </a:extLst>
        </xdr:cNvPr>
        <xdr:cNvCxnSpPr/>
      </xdr:nvCxnSpPr>
      <xdr:spPr>
        <a:xfrm>
          <a:off x="4838700" y="4997450"/>
          <a:ext cx="22352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25400</xdr:colOff>
      <xdr:row>33</xdr:row>
      <xdr:rowOff>114300</xdr:rowOff>
    </xdr:from>
    <xdr:to>
      <xdr:col>12</xdr:col>
      <xdr:colOff>596900</xdr:colOff>
      <xdr:row>34</xdr:row>
      <xdr:rowOff>120650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xmlns="" id="{34FA9149-D9C8-4AAB-853D-8B2F31FE1C57}"/>
            </a:ext>
          </a:extLst>
        </xdr:cNvPr>
        <xdr:cNvCxnSpPr/>
      </xdr:nvCxnSpPr>
      <xdr:spPr>
        <a:xfrm flipV="1">
          <a:off x="7531100" y="11036300"/>
          <a:ext cx="57150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495296</xdr:colOff>
      <xdr:row>17</xdr:row>
      <xdr:rowOff>95250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tabSelected="1" workbookViewId="0">
      <selection activeCell="B22" sqref="B22"/>
    </sheetView>
  </sheetViews>
  <sheetFormatPr defaultRowHeight="15" x14ac:dyDescent="0.25"/>
  <cols>
    <col min="1" max="1" width="16.28515625" bestFit="1" customWidth="1"/>
    <col min="2" max="2" width="9.5703125" bestFit="1" customWidth="1"/>
    <col min="3" max="3" width="44.140625" bestFit="1" customWidth="1"/>
    <col min="4" max="4" width="38.42578125" bestFit="1" customWidth="1"/>
    <col min="7" max="7" width="14.85546875" bestFit="1" customWidth="1"/>
  </cols>
  <sheetData>
    <row r="1" spans="1:11" x14ac:dyDescent="0.25">
      <c r="A1" s="43" t="s">
        <v>0</v>
      </c>
      <c r="C1" s="26" t="s">
        <v>1</v>
      </c>
      <c r="D1" s="26" t="s">
        <v>2</v>
      </c>
    </row>
    <row r="2" spans="1:11" x14ac:dyDescent="0.25">
      <c r="B2" s="1" t="s">
        <v>3</v>
      </c>
      <c r="C2" t="s">
        <v>4</v>
      </c>
      <c r="D2" t="s">
        <v>5</v>
      </c>
      <c r="G2" t="s">
        <v>6</v>
      </c>
    </row>
    <row r="3" spans="1:11" x14ac:dyDescent="0.25">
      <c r="B3" s="1" t="s">
        <v>7</v>
      </c>
      <c r="C3" t="s">
        <v>8</v>
      </c>
      <c r="D3" t="s">
        <v>9</v>
      </c>
      <c r="G3" t="s">
        <v>10</v>
      </c>
    </row>
    <row r="4" spans="1:11" x14ac:dyDescent="0.25">
      <c r="B4" s="1" t="s">
        <v>11</v>
      </c>
      <c r="C4" s="95" t="s">
        <v>12</v>
      </c>
      <c r="D4" s="95" t="s">
        <v>13</v>
      </c>
      <c r="G4" t="s">
        <v>14</v>
      </c>
    </row>
    <row r="5" spans="1:11" x14ac:dyDescent="0.25">
      <c r="B5" s="1" t="s">
        <v>15</v>
      </c>
      <c r="C5" t="s">
        <v>16</v>
      </c>
      <c r="D5" t="s">
        <v>17</v>
      </c>
      <c r="G5" t="s">
        <v>18</v>
      </c>
    </row>
    <row r="7" spans="1:11" x14ac:dyDescent="0.25">
      <c r="B7" s="1" t="s">
        <v>19</v>
      </c>
      <c r="C7" t="s">
        <v>20</v>
      </c>
      <c r="D7" t="s">
        <v>21</v>
      </c>
    </row>
    <row r="8" spans="1:11" ht="14.45" customHeight="1" x14ac:dyDescent="0.25">
      <c r="C8" s="181" t="s">
        <v>22</v>
      </c>
      <c r="D8" s="185" t="s">
        <v>23</v>
      </c>
      <c r="E8" s="185"/>
      <c r="F8" s="185"/>
    </row>
    <row r="9" spans="1:11" x14ac:dyDescent="0.25">
      <c r="C9" s="181" t="s">
        <v>24</v>
      </c>
      <c r="D9" s="185"/>
      <c r="E9" s="185"/>
      <c r="F9" s="185"/>
    </row>
    <row r="10" spans="1:11" x14ac:dyDescent="0.25">
      <c r="D10" s="185"/>
      <c r="E10" s="185"/>
      <c r="F10" s="185"/>
    </row>
    <row r="11" spans="1:11" x14ac:dyDescent="0.25">
      <c r="B11" t="s">
        <v>25</v>
      </c>
      <c r="C11" s="26" t="s">
        <v>26</v>
      </c>
      <c r="D11" s="26" t="s">
        <v>27</v>
      </c>
      <c r="G11" s="74"/>
      <c r="H11" s="74"/>
      <c r="I11" s="74"/>
      <c r="J11" s="74"/>
      <c r="K11" s="74"/>
    </row>
    <row r="12" spans="1:11" x14ac:dyDescent="0.25">
      <c r="B12" s="95" t="s">
        <v>12</v>
      </c>
      <c r="C12" t="s">
        <v>28</v>
      </c>
      <c r="G12" s="182">
        <v>43834</v>
      </c>
      <c r="K12" t="s">
        <v>29</v>
      </c>
    </row>
    <row r="13" spans="1:11" x14ac:dyDescent="0.25">
      <c r="B13">
        <v>1</v>
      </c>
      <c r="C13" t="s">
        <v>30</v>
      </c>
      <c r="D13" t="s">
        <v>31</v>
      </c>
      <c r="G13" t="s">
        <v>32</v>
      </c>
      <c r="K13" s="11" t="s">
        <v>33</v>
      </c>
    </row>
    <row r="14" spans="1:11" x14ac:dyDescent="0.25">
      <c r="B14">
        <v>2</v>
      </c>
      <c r="C14" t="s">
        <v>34</v>
      </c>
      <c r="D14" t="s">
        <v>35</v>
      </c>
    </row>
    <row r="15" spans="1:11" x14ac:dyDescent="0.25">
      <c r="B15">
        <v>3</v>
      </c>
      <c r="C15" t="s">
        <v>36</v>
      </c>
      <c r="D15" t="s">
        <v>31</v>
      </c>
    </row>
    <row r="16" spans="1:11" x14ac:dyDescent="0.25">
      <c r="B16">
        <v>4</v>
      </c>
      <c r="C16" t="s">
        <v>37</v>
      </c>
      <c r="D16" t="s">
        <v>31</v>
      </c>
    </row>
    <row r="17" spans="2:8" x14ac:dyDescent="0.25">
      <c r="B17">
        <v>5</v>
      </c>
      <c r="C17" t="s">
        <v>38</v>
      </c>
      <c r="D17" t="s">
        <v>35</v>
      </c>
    </row>
    <row r="20" spans="2:8" x14ac:dyDescent="0.25">
      <c r="C20" t="s">
        <v>39</v>
      </c>
    </row>
    <row r="24" spans="2:8" x14ac:dyDescent="0.25">
      <c r="H24" t="s">
        <v>40</v>
      </c>
    </row>
    <row r="25" spans="2:8" x14ac:dyDescent="0.25">
      <c r="H25" t="s">
        <v>41</v>
      </c>
    </row>
    <row r="26" spans="2:8" x14ac:dyDescent="0.25">
      <c r="H26" t="s">
        <v>42</v>
      </c>
    </row>
  </sheetData>
  <mergeCells count="1">
    <mergeCell ref="D8:F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2"/>
  <sheetViews>
    <sheetView workbookViewId="0">
      <selection activeCell="C22" sqref="C22"/>
    </sheetView>
  </sheetViews>
  <sheetFormatPr defaultRowHeight="15" x14ac:dyDescent="0.25"/>
  <cols>
    <col min="2" max="2" width="30.140625" bestFit="1" customWidth="1"/>
    <col min="4" max="4" width="9.85546875" bestFit="1" customWidth="1"/>
    <col min="6" max="6" width="18.42578125" bestFit="1" customWidth="1"/>
  </cols>
  <sheetData>
    <row r="2" spans="2:13" x14ac:dyDescent="0.25">
      <c r="D2" t="s">
        <v>438</v>
      </c>
    </row>
    <row r="3" spans="2:13" x14ac:dyDescent="0.25">
      <c r="B3" t="s">
        <v>439</v>
      </c>
      <c r="F3" t="s">
        <v>440</v>
      </c>
      <c r="I3" s="2" t="s">
        <v>72</v>
      </c>
    </row>
    <row r="5" spans="2:13" x14ac:dyDescent="0.25">
      <c r="C5" t="s">
        <v>441</v>
      </c>
      <c r="E5" s="1" t="s">
        <v>175</v>
      </c>
    </row>
    <row r="6" spans="2:13" x14ac:dyDescent="0.25">
      <c r="I6" s="1" t="s">
        <v>442</v>
      </c>
    </row>
    <row r="7" spans="2:13" x14ac:dyDescent="0.25">
      <c r="D7" s="26" t="s">
        <v>443</v>
      </c>
      <c r="E7" s="26" t="s">
        <v>444</v>
      </c>
    </row>
    <row r="8" spans="2:13" x14ac:dyDescent="0.25">
      <c r="C8">
        <v>1</v>
      </c>
      <c r="D8" t="s">
        <v>327</v>
      </c>
      <c r="G8" s="30" t="s">
        <v>445</v>
      </c>
      <c r="H8" s="29" t="s">
        <v>177</v>
      </c>
      <c r="J8" s="29" t="s">
        <v>446</v>
      </c>
    </row>
    <row r="9" spans="2:13" x14ac:dyDescent="0.25">
      <c r="D9" t="s">
        <v>332</v>
      </c>
    </row>
    <row r="10" spans="2:13" x14ac:dyDescent="0.25">
      <c r="G10" t="s">
        <v>447</v>
      </c>
    </row>
    <row r="11" spans="2:13" x14ac:dyDescent="0.25">
      <c r="C11">
        <v>2</v>
      </c>
      <c r="D11" t="s">
        <v>448</v>
      </c>
    </row>
    <row r="12" spans="2:13" x14ac:dyDescent="0.25">
      <c r="C12">
        <v>3</v>
      </c>
      <c r="D12" t="s">
        <v>449</v>
      </c>
      <c r="G12" s="1" t="s">
        <v>110</v>
      </c>
      <c r="I12" t="s">
        <v>450</v>
      </c>
      <c r="J12" s="10" t="s">
        <v>451</v>
      </c>
      <c r="M12" t="s">
        <v>452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9"/>
  <sheetViews>
    <sheetView workbookViewId="0">
      <selection activeCell="E21" sqref="E21"/>
    </sheetView>
  </sheetViews>
  <sheetFormatPr defaultRowHeight="15" x14ac:dyDescent="0.25"/>
  <cols>
    <col min="3" max="3" width="9.5703125" bestFit="1" customWidth="1"/>
    <col min="4" max="4" width="10.7109375" bestFit="1" customWidth="1"/>
    <col min="5" max="5" width="20.42578125" bestFit="1" customWidth="1"/>
    <col min="6" max="6" width="12.140625" bestFit="1" customWidth="1"/>
  </cols>
  <sheetData>
    <row r="2" spans="1:9" x14ac:dyDescent="0.25">
      <c r="E2" s="30" t="s">
        <v>453</v>
      </c>
    </row>
    <row r="6" spans="1:9" x14ac:dyDescent="0.25">
      <c r="A6" s="1" t="s">
        <v>454</v>
      </c>
      <c r="C6" t="s">
        <v>455</v>
      </c>
      <c r="D6" s="31" t="s">
        <v>456</v>
      </c>
      <c r="E6" t="s">
        <v>457</v>
      </c>
      <c r="F6" s="31" t="s">
        <v>458</v>
      </c>
      <c r="G6" s="1" t="s">
        <v>459</v>
      </c>
    </row>
    <row r="9" spans="1:9" x14ac:dyDescent="0.25">
      <c r="E9" s="30" t="s">
        <v>460</v>
      </c>
    </row>
    <row r="11" spans="1:9" x14ac:dyDescent="0.25">
      <c r="C11">
        <v>1</v>
      </c>
      <c r="D11" s="29" t="s">
        <v>461</v>
      </c>
      <c r="E11" t="s">
        <v>462</v>
      </c>
      <c r="F11" t="s">
        <v>463</v>
      </c>
      <c r="H11" t="s">
        <v>464</v>
      </c>
    </row>
    <row r="12" spans="1:9" x14ac:dyDescent="0.25">
      <c r="C12">
        <v>2</v>
      </c>
      <c r="D12" s="29" t="s">
        <v>465</v>
      </c>
      <c r="E12" t="s">
        <v>462</v>
      </c>
      <c r="F12" t="s">
        <v>466</v>
      </c>
      <c r="G12" s="11" t="s">
        <v>467</v>
      </c>
      <c r="H12" s="31" t="s">
        <v>468</v>
      </c>
      <c r="I12" t="s">
        <v>469</v>
      </c>
    </row>
    <row r="15" spans="1:9" x14ac:dyDescent="0.25">
      <c r="E15" s="30" t="s">
        <v>470</v>
      </c>
    </row>
    <row r="17" spans="3:6" x14ac:dyDescent="0.25">
      <c r="C17">
        <v>1</v>
      </c>
      <c r="D17" t="s">
        <v>465</v>
      </c>
    </row>
    <row r="18" spans="3:6" x14ac:dyDescent="0.25">
      <c r="C18">
        <v>2</v>
      </c>
      <c r="D18" t="s">
        <v>468</v>
      </c>
      <c r="E18" s="1" t="s">
        <v>303</v>
      </c>
      <c r="F18" s="29" t="s">
        <v>471</v>
      </c>
    </row>
    <row r="19" spans="3:6" x14ac:dyDescent="0.25">
      <c r="C19">
        <v>3</v>
      </c>
      <c r="D19" t="s">
        <v>458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>
      <selection activeCell="E21" sqref="E21"/>
    </sheetView>
  </sheetViews>
  <sheetFormatPr defaultRowHeight="15" x14ac:dyDescent="0.25"/>
  <cols>
    <col min="1" max="1" width="10.7109375" customWidth="1"/>
    <col min="2" max="2" width="10.85546875" bestFit="1" customWidth="1"/>
    <col min="4" max="4" width="18.5703125" customWidth="1"/>
    <col min="11" max="11" width="18.28515625" bestFit="1" customWidth="1"/>
    <col min="12" max="12" width="16.28515625" customWidth="1"/>
    <col min="13" max="13" width="6.85546875" customWidth="1"/>
    <col min="15" max="15" width="18" bestFit="1" customWidth="1"/>
  </cols>
  <sheetData>
    <row r="1" spans="1:21" x14ac:dyDescent="0.25">
      <c r="F1" t="s">
        <v>472</v>
      </c>
      <c r="S1" t="s">
        <v>473</v>
      </c>
      <c r="T1" t="s">
        <v>474</v>
      </c>
      <c r="U1" t="s">
        <v>475</v>
      </c>
    </row>
    <row r="2" spans="1:21" x14ac:dyDescent="0.25">
      <c r="Q2">
        <v>1</v>
      </c>
      <c r="R2" t="s">
        <v>476</v>
      </c>
      <c r="S2" t="s">
        <v>477</v>
      </c>
      <c r="T2" t="s">
        <v>477</v>
      </c>
    </row>
    <row r="3" spans="1:21" x14ac:dyDescent="0.25">
      <c r="Q3">
        <v>2</v>
      </c>
      <c r="R3" t="s">
        <v>478</v>
      </c>
      <c r="S3" t="s">
        <v>477</v>
      </c>
      <c r="T3" t="s">
        <v>477</v>
      </c>
    </row>
    <row r="4" spans="1:21" x14ac:dyDescent="0.25">
      <c r="A4" t="s">
        <v>479</v>
      </c>
      <c r="D4" t="s">
        <v>480</v>
      </c>
      <c r="I4" t="s">
        <v>481</v>
      </c>
      <c r="L4" t="s">
        <v>482</v>
      </c>
      <c r="Q4">
        <v>3</v>
      </c>
      <c r="R4" t="s">
        <v>483</v>
      </c>
      <c r="S4" t="s">
        <v>484</v>
      </c>
      <c r="T4" t="s">
        <v>477</v>
      </c>
    </row>
    <row r="5" spans="1:21" x14ac:dyDescent="0.25">
      <c r="I5" t="s">
        <v>485</v>
      </c>
      <c r="Q5">
        <v>4</v>
      </c>
      <c r="R5" t="s">
        <v>486</v>
      </c>
      <c r="S5" t="s">
        <v>477</v>
      </c>
      <c r="T5" t="s">
        <v>477</v>
      </c>
    </row>
    <row r="6" spans="1:21" x14ac:dyDescent="0.25">
      <c r="A6" s="26" t="s">
        <v>487</v>
      </c>
      <c r="C6" t="s">
        <v>202</v>
      </c>
      <c r="D6" t="s">
        <v>488</v>
      </c>
      <c r="I6" s="7" t="s">
        <v>489</v>
      </c>
      <c r="Q6">
        <v>5</v>
      </c>
      <c r="R6" t="s">
        <v>490</v>
      </c>
      <c r="S6" t="s">
        <v>477</v>
      </c>
      <c r="T6" t="s">
        <v>477</v>
      </c>
    </row>
    <row r="7" spans="1:21" x14ac:dyDescent="0.25">
      <c r="A7" s="26" t="s">
        <v>491</v>
      </c>
      <c r="C7" t="s">
        <v>492</v>
      </c>
      <c r="D7" t="s">
        <v>493</v>
      </c>
      <c r="L7" t="s">
        <v>494</v>
      </c>
      <c r="M7" s="41">
        <v>100</v>
      </c>
      <c r="Q7">
        <v>6</v>
      </c>
      <c r="R7" t="s">
        <v>495</v>
      </c>
      <c r="S7" t="s">
        <v>484</v>
      </c>
      <c r="T7" t="s">
        <v>477</v>
      </c>
    </row>
    <row r="8" spans="1:21" x14ac:dyDescent="0.25">
      <c r="A8" t="s">
        <v>496</v>
      </c>
      <c r="D8" t="s">
        <v>497</v>
      </c>
      <c r="L8" t="s">
        <v>498</v>
      </c>
      <c r="M8">
        <v>50</v>
      </c>
      <c r="O8" s="11" t="s">
        <v>499</v>
      </c>
      <c r="P8" s="26" t="s">
        <v>500</v>
      </c>
    </row>
    <row r="9" spans="1:21" ht="15.75" thickBot="1" x14ac:dyDescent="0.3">
      <c r="A9" t="s">
        <v>501</v>
      </c>
      <c r="L9" t="s">
        <v>502</v>
      </c>
      <c r="M9" s="39">
        <v>150</v>
      </c>
      <c r="O9" s="1" t="s">
        <v>503</v>
      </c>
    </row>
    <row r="10" spans="1:21" ht="15.75" thickTop="1" x14ac:dyDescent="0.25">
      <c r="A10" t="s">
        <v>504</v>
      </c>
      <c r="D10" s="7" t="s">
        <v>505</v>
      </c>
      <c r="P10" s="1" t="s">
        <v>129</v>
      </c>
    </row>
    <row r="11" spans="1:21" x14ac:dyDescent="0.25">
      <c r="A11" t="s">
        <v>506</v>
      </c>
      <c r="D11" s="7" t="s">
        <v>507</v>
      </c>
      <c r="L11" t="s">
        <v>508</v>
      </c>
      <c r="M11">
        <v>10</v>
      </c>
      <c r="N11" t="s">
        <v>110</v>
      </c>
    </row>
    <row r="12" spans="1:21" x14ac:dyDescent="0.25">
      <c r="D12" t="s">
        <v>509</v>
      </c>
      <c r="L12" t="s">
        <v>510</v>
      </c>
      <c r="M12">
        <v>20</v>
      </c>
      <c r="N12" t="s">
        <v>511</v>
      </c>
      <c r="O12" s="11" t="s">
        <v>512</v>
      </c>
      <c r="P12" s="26" t="s">
        <v>513</v>
      </c>
    </row>
    <row r="13" spans="1:21" x14ac:dyDescent="0.25">
      <c r="A13" t="s">
        <v>227</v>
      </c>
      <c r="D13" t="s">
        <v>514</v>
      </c>
      <c r="L13" t="s">
        <v>515</v>
      </c>
      <c r="M13" s="41">
        <v>120</v>
      </c>
      <c r="N13" t="s">
        <v>516</v>
      </c>
    </row>
    <row r="14" spans="1:21" ht="15.75" thickBot="1" x14ac:dyDescent="0.3">
      <c r="A14" s="7" t="s">
        <v>517</v>
      </c>
      <c r="D14" t="s">
        <v>518</v>
      </c>
      <c r="L14" t="s">
        <v>519</v>
      </c>
      <c r="M14" s="39">
        <v>150</v>
      </c>
    </row>
    <row r="15" spans="1:21" ht="15.75" thickTop="1" x14ac:dyDescent="0.25">
      <c r="A15" s="7" t="s">
        <v>507</v>
      </c>
    </row>
    <row r="16" spans="1:21" x14ac:dyDescent="0.25">
      <c r="A16" t="s">
        <v>520</v>
      </c>
      <c r="L16" s="26" t="s">
        <v>521</v>
      </c>
    </row>
    <row r="17" spans="1:13" x14ac:dyDescent="0.25">
      <c r="A17" t="s">
        <v>522</v>
      </c>
      <c r="L17" t="s">
        <v>523</v>
      </c>
    </row>
    <row r="23" spans="1:13" x14ac:dyDescent="0.25">
      <c r="G23" t="s">
        <v>524</v>
      </c>
    </row>
    <row r="25" spans="1:13" x14ac:dyDescent="0.25">
      <c r="H25" t="s">
        <v>525</v>
      </c>
    </row>
    <row r="27" spans="1:13" x14ac:dyDescent="0.25">
      <c r="E27" t="s">
        <v>526</v>
      </c>
      <c r="H27" s="1" t="s">
        <v>527</v>
      </c>
      <c r="L27" s="10" t="s">
        <v>528</v>
      </c>
    </row>
    <row r="28" spans="1:13" x14ac:dyDescent="0.25">
      <c r="E28" t="s">
        <v>529</v>
      </c>
      <c r="F28" s="26" t="s">
        <v>530</v>
      </c>
      <c r="K28" s="26" t="s">
        <v>530</v>
      </c>
      <c r="L28" s="10" t="s">
        <v>531</v>
      </c>
    </row>
    <row r="29" spans="1:13" x14ac:dyDescent="0.25">
      <c r="F29" s="10" t="s">
        <v>528</v>
      </c>
      <c r="K29" t="s">
        <v>532</v>
      </c>
    </row>
    <row r="30" spans="1:13" ht="30" x14ac:dyDescent="0.25">
      <c r="B30" s="42" t="s">
        <v>533</v>
      </c>
      <c r="D30" s="140" t="s">
        <v>534</v>
      </c>
      <c r="F30" s="10" t="s">
        <v>531</v>
      </c>
      <c r="K30" s="44" t="s">
        <v>535</v>
      </c>
      <c r="L30" s="105" t="s">
        <v>536</v>
      </c>
      <c r="M30" s="43" t="s">
        <v>533</v>
      </c>
    </row>
    <row r="31" spans="1:13" x14ac:dyDescent="0.25">
      <c r="K31" t="s">
        <v>537</v>
      </c>
      <c r="L31" s="1" t="s">
        <v>538</v>
      </c>
    </row>
    <row r="32" spans="1:13" x14ac:dyDescent="0.25">
      <c r="K32" t="s">
        <v>539</v>
      </c>
      <c r="L32" s="10" t="s">
        <v>528</v>
      </c>
    </row>
    <row r="33" spans="1:13" x14ac:dyDescent="0.25">
      <c r="E33" t="s">
        <v>540</v>
      </c>
      <c r="F33" t="s">
        <v>541</v>
      </c>
      <c r="L33" s="10" t="s">
        <v>531</v>
      </c>
    </row>
    <row r="34" spans="1:13" x14ac:dyDescent="0.25">
      <c r="E34" t="s">
        <v>542</v>
      </c>
      <c r="F34" t="s">
        <v>543</v>
      </c>
      <c r="L34" s="10" t="s">
        <v>544</v>
      </c>
    </row>
    <row r="37" spans="1:13" x14ac:dyDescent="0.25">
      <c r="A37" s="26" t="s">
        <v>545</v>
      </c>
    </row>
    <row r="38" spans="1:13" x14ac:dyDescent="0.25">
      <c r="A38" t="s">
        <v>546</v>
      </c>
      <c r="J38" t="s">
        <v>133</v>
      </c>
      <c r="K38" t="s">
        <v>547</v>
      </c>
      <c r="M38" s="26">
        <v>3000</v>
      </c>
    </row>
    <row r="39" spans="1:13" x14ac:dyDescent="0.25">
      <c r="A39" t="s">
        <v>548</v>
      </c>
      <c r="J39" t="s">
        <v>133</v>
      </c>
      <c r="K39" t="s">
        <v>549</v>
      </c>
      <c r="M39">
        <v>3000</v>
      </c>
    </row>
    <row r="40" spans="1:13" x14ac:dyDescent="0.25">
      <c r="A40" t="s">
        <v>550</v>
      </c>
    </row>
    <row r="41" spans="1:13" x14ac:dyDescent="0.25">
      <c r="J41" t="s">
        <v>127</v>
      </c>
      <c r="K41" t="s">
        <v>551</v>
      </c>
      <c r="M41">
        <v>2000</v>
      </c>
    </row>
    <row r="42" spans="1:13" x14ac:dyDescent="0.25">
      <c r="J42" t="s">
        <v>133</v>
      </c>
      <c r="K42" t="s">
        <v>552</v>
      </c>
      <c r="M42">
        <v>1000</v>
      </c>
    </row>
    <row r="43" spans="1:13" x14ac:dyDescent="0.25">
      <c r="J43" t="s">
        <v>133</v>
      </c>
      <c r="K43" t="s">
        <v>553</v>
      </c>
      <c r="M43" s="26">
        <v>3000</v>
      </c>
    </row>
    <row r="45" spans="1:13" x14ac:dyDescent="0.25">
      <c r="A45" t="s">
        <v>554</v>
      </c>
      <c r="C45" s="32">
        <v>100000</v>
      </c>
    </row>
    <row r="46" spans="1:13" x14ac:dyDescent="0.25">
      <c r="A46" t="s">
        <v>555</v>
      </c>
      <c r="B46">
        <v>4000</v>
      </c>
    </row>
    <row r="47" spans="1:13" x14ac:dyDescent="0.25">
      <c r="A47" t="s">
        <v>556</v>
      </c>
      <c r="B47">
        <v>4500</v>
      </c>
    </row>
    <row r="48" spans="1:13" x14ac:dyDescent="0.25">
      <c r="A48" t="s">
        <v>557</v>
      </c>
      <c r="B48">
        <v>7000</v>
      </c>
    </row>
    <row r="49" spans="1:3" x14ac:dyDescent="0.25">
      <c r="A49" t="s">
        <v>558</v>
      </c>
      <c r="B49">
        <v>15000</v>
      </c>
    </row>
    <row r="50" spans="1:3" x14ac:dyDescent="0.25">
      <c r="A50" t="s">
        <v>559</v>
      </c>
      <c r="B50">
        <v>20000</v>
      </c>
    </row>
    <row r="51" spans="1:3" x14ac:dyDescent="0.25">
      <c r="A51" t="s">
        <v>560</v>
      </c>
      <c r="B51">
        <v>14000</v>
      </c>
    </row>
    <row r="52" spans="1:3" x14ac:dyDescent="0.25">
      <c r="B52" s="45">
        <f>SUM(B46:B51)</f>
        <v>64500</v>
      </c>
      <c r="C52" s="45">
        <f>B52</f>
        <v>64500</v>
      </c>
    </row>
    <row r="53" spans="1:3" x14ac:dyDescent="0.25">
      <c r="A53" t="s">
        <v>561</v>
      </c>
      <c r="C53" s="32">
        <f>C45-C52</f>
        <v>35500</v>
      </c>
    </row>
    <row r="54" spans="1:3" x14ac:dyDescent="0.25">
      <c r="A54" t="s">
        <v>562</v>
      </c>
    </row>
    <row r="55" spans="1:3" x14ac:dyDescent="0.25">
      <c r="A55" t="s">
        <v>563</v>
      </c>
    </row>
    <row r="57" spans="1:3" x14ac:dyDescent="0.25">
      <c r="B57" t="s">
        <v>540</v>
      </c>
      <c r="C57" t="s">
        <v>543</v>
      </c>
    </row>
    <row r="58" spans="1:3" x14ac:dyDescent="0.25">
      <c r="B58" t="s">
        <v>542</v>
      </c>
      <c r="C58" t="s">
        <v>564</v>
      </c>
    </row>
  </sheetData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9"/>
  <sheetViews>
    <sheetView workbookViewId="0">
      <selection activeCell="D21" sqref="D21"/>
    </sheetView>
  </sheetViews>
  <sheetFormatPr defaultRowHeight="15" x14ac:dyDescent="0.25"/>
  <cols>
    <col min="2" max="2" width="26" customWidth="1"/>
    <col min="5" max="5" width="15.85546875" customWidth="1"/>
    <col min="6" max="6" width="19.7109375" customWidth="1"/>
    <col min="12" max="12" width="14.5703125" bestFit="1" customWidth="1"/>
    <col min="15" max="15" width="18.28515625" bestFit="1" customWidth="1"/>
    <col min="16" max="16" width="20.85546875" bestFit="1" customWidth="1"/>
    <col min="17" max="17" width="9.140625" bestFit="1" customWidth="1"/>
    <col min="23" max="23" width="20.85546875" customWidth="1"/>
  </cols>
  <sheetData>
    <row r="2" spans="2:23" x14ac:dyDescent="0.25">
      <c r="B2" t="s">
        <v>565</v>
      </c>
      <c r="D2" s="47" t="s">
        <v>566</v>
      </c>
      <c r="E2" s="188" t="s">
        <v>167</v>
      </c>
      <c r="F2" s="188"/>
      <c r="G2" t="s">
        <v>567</v>
      </c>
    </row>
    <row r="3" spans="2:23" x14ac:dyDescent="0.25">
      <c r="B3" t="s">
        <v>568</v>
      </c>
      <c r="P3" t="s">
        <v>569</v>
      </c>
    </row>
    <row r="5" spans="2:23" ht="45.95" customHeight="1" x14ac:dyDescent="0.25">
      <c r="B5" s="8" t="s">
        <v>570</v>
      </c>
      <c r="F5" s="185" t="s">
        <v>571</v>
      </c>
      <c r="G5" s="185"/>
      <c r="N5" t="s">
        <v>572</v>
      </c>
      <c r="P5" s="185" t="s">
        <v>571</v>
      </c>
      <c r="Q5" s="185"/>
      <c r="R5" t="s">
        <v>507</v>
      </c>
    </row>
    <row r="6" spans="2:23" x14ac:dyDescent="0.25">
      <c r="N6" t="s">
        <v>573</v>
      </c>
      <c r="P6" s="1" t="s">
        <v>574</v>
      </c>
      <c r="R6" s="192" t="s">
        <v>575</v>
      </c>
      <c r="S6" s="192"/>
      <c r="T6" s="192"/>
      <c r="U6" s="192"/>
      <c r="V6" s="192"/>
      <c r="W6" s="192"/>
    </row>
    <row r="7" spans="2:23" x14ac:dyDescent="0.25">
      <c r="F7" s="1" t="s">
        <v>574</v>
      </c>
      <c r="N7" t="s">
        <v>576</v>
      </c>
      <c r="R7" s="26" t="s">
        <v>577</v>
      </c>
    </row>
    <row r="8" spans="2:23" x14ac:dyDescent="0.25">
      <c r="E8" s="1" t="s">
        <v>578</v>
      </c>
    </row>
    <row r="9" spans="2:23" x14ac:dyDescent="0.25">
      <c r="B9" s="46" t="s">
        <v>579</v>
      </c>
      <c r="C9" s="192" t="s">
        <v>575</v>
      </c>
      <c r="D9" s="192"/>
      <c r="E9" s="192"/>
      <c r="F9" s="192"/>
      <c r="G9" s="192"/>
      <c r="H9" s="192"/>
      <c r="N9" t="s">
        <v>580</v>
      </c>
    </row>
    <row r="10" spans="2:23" x14ac:dyDescent="0.25">
      <c r="C10" t="s">
        <v>581</v>
      </c>
    </row>
    <row r="11" spans="2:23" x14ac:dyDescent="0.25">
      <c r="O11" t="s">
        <v>582</v>
      </c>
    </row>
    <row r="12" spans="2:23" x14ac:dyDescent="0.25">
      <c r="B12" t="s">
        <v>583</v>
      </c>
      <c r="H12" t="s">
        <v>580</v>
      </c>
      <c r="O12" t="s">
        <v>584</v>
      </c>
      <c r="P12" s="46">
        <f>10-8</f>
        <v>2</v>
      </c>
    </row>
    <row r="13" spans="2:23" x14ac:dyDescent="0.25">
      <c r="B13" t="s">
        <v>585</v>
      </c>
      <c r="C13">
        <v>100</v>
      </c>
      <c r="O13" t="s">
        <v>586</v>
      </c>
      <c r="P13" t="s">
        <v>587</v>
      </c>
    </row>
    <row r="14" spans="2:23" x14ac:dyDescent="0.25">
      <c r="B14" t="s">
        <v>588</v>
      </c>
      <c r="C14">
        <v>10</v>
      </c>
    </row>
    <row r="15" spans="2:23" x14ac:dyDescent="0.25">
      <c r="B15" t="s">
        <v>589</v>
      </c>
      <c r="C15">
        <v>10</v>
      </c>
    </row>
    <row r="16" spans="2:23" x14ac:dyDescent="0.25">
      <c r="B16" t="s">
        <v>590</v>
      </c>
      <c r="C16">
        <v>1</v>
      </c>
      <c r="D16" t="s">
        <v>591</v>
      </c>
    </row>
    <row r="19" spans="11:18" x14ac:dyDescent="0.25">
      <c r="L19" s="11" t="s">
        <v>580</v>
      </c>
    </row>
    <row r="20" spans="11:18" x14ac:dyDescent="0.25">
      <c r="M20" t="s">
        <v>592</v>
      </c>
    </row>
    <row r="25" spans="11:18" x14ac:dyDescent="0.25">
      <c r="K25" t="s">
        <v>593</v>
      </c>
      <c r="N25" t="s">
        <v>594</v>
      </c>
    </row>
    <row r="27" spans="11:18" x14ac:dyDescent="0.25">
      <c r="N27" s="26" t="s">
        <v>595</v>
      </c>
    </row>
    <row r="28" spans="11:18" x14ac:dyDescent="0.25">
      <c r="L28" s="34"/>
      <c r="O28" s="1" t="s">
        <v>596</v>
      </c>
      <c r="P28" s="1" t="s">
        <v>597</v>
      </c>
    </row>
    <row r="29" spans="11:18" x14ac:dyDescent="0.25">
      <c r="M29" t="s">
        <v>598</v>
      </c>
      <c r="O29">
        <v>5000</v>
      </c>
      <c r="P29">
        <v>5100</v>
      </c>
      <c r="Q29">
        <v>100</v>
      </c>
      <c r="R29" t="s">
        <v>599</v>
      </c>
    </row>
    <row r="30" spans="11:18" x14ac:dyDescent="0.25">
      <c r="M30" t="s">
        <v>600</v>
      </c>
      <c r="O30" s="48" t="s">
        <v>601</v>
      </c>
      <c r="P30" s="48" t="s">
        <v>602</v>
      </c>
      <c r="Q30" t="s">
        <v>603</v>
      </c>
      <c r="R30" t="s">
        <v>604</v>
      </c>
    </row>
    <row r="31" spans="11:18" x14ac:dyDescent="0.25">
      <c r="M31" t="s">
        <v>605</v>
      </c>
      <c r="O31" s="34">
        <f>125000000*0.12</f>
        <v>15000000</v>
      </c>
      <c r="P31" s="34">
        <f>124000000*0.12</f>
        <v>14880000</v>
      </c>
    </row>
    <row r="32" spans="11:18" x14ac:dyDescent="0.25">
      <c r="M32" t="s">
        <v>606</v>
      </c>
      <c r="O32" s="34">
        <f>125000000*0.08</f>
        <v>10000000</v>
      </c>
      <c r="P32" s="34">
        <f>124000000*0.08</f>
        <v>9920000</v>
      </c>
    </row>
    <row r="33" spans="12:18" x14ac:dyDescent="0.25">
      <c r="M33" t="s">
        <v>607</v>
      </c>
      <c r="O33" s="34">
        <f>125000000*0.03</f>
        <v>3750000</v>
      </c>
      <c r="P33" s="36">
        <f>124000000*0.05</f>
        <v>6200000</v>
      </c>
    </row>
    <row r="36" spans="12:18" x14ac:dyDescent="0.25">
      <c r="M36" s="26" t="s">
        <v>608</v>
      </c>
      <c r="O36" t="s">
        <v>594</v>
      </c>
    </row>
    <row r="38" spans="12:18" x14ac:dyDescent="0.25">
      <c r="M38" s="47">
        <v>44197</v>
      </c>
      <c r="N38" s="11" t="s">
        <v>609</v>
      </c>
      <c r="P38" s="47">
        <v>44470</v>
      </c>
      <c r="Q38" t="s">
        <v>610</v>
      </c>
    </row>
    <row r="39" spans="12:18" x14ac:dyDescent="0.25">
      <c r="M39" t="s">
        <v>611</v>
      </c>
      <c r="P39">
        <v>10</v>
      </c>
      <c r="R39" t="s">
        <v>612</v>
      </c>
    </row>
    <row r="40" spans="12:18" x14ac:dyDescent="0.25">
      <c r="M40" t="s">
        <v>613</v>
      </c>
      <c r="P40" s="34">
        <f>25000/30*10*10</f>
        <v>83333.333333333343</v>
      </c>
      <c r="Q40" s="35">
        <f>P40/P39</f>
        <v>8333.3333333333339</v>
      </c>
    </row>
    <row r="41" spans="12:18" x14ac:dyDescent="0.25">
      <c r="L41" t="s">
        <v>578</v>
      </c>
      <c r="M41" t="s">
        <v>614</v>
      </c>
    </row>
    <row r="42" spans="12:18" x14ac:dyDescent="0.25">
      <c r="L42" s="141" t="s">
        <v>175</v>
      </c>
      <c r="M42" s="141" t="s">
        <v>615</v>
      </c>
      <c r="N42" s="141"/>
      <c r="O42" s="141"/>
    </row>
    <row r="43" spans="12:18" x14ac:dyDescent="0.25">
      <c r="L43" s="141" t="s">
        <v>578</v>
      </c>
      <c r="M43" s="141" t="s">
        <v>616</v>
      </c>
      <c r="N43" s="141"/>
      <c r="O43" s="141"/>
    </row>
    <row r="46" spans="12:18" x14ac:dyDescent="0.25">
      <c r="M46" s="168" t="s">
        <v>617</v>
      </c>
      <c r="N46" s="168"/>
      <c r="O46" s="168"/>
      <c r="P46" s="168"/>
    </row>
    <row r="47" spans="12:18" x14ac:dyDescent="0.25">
      <c r="M47" s="168"/>
      <c r="N47" s="168"/>
      <c r="O47" s="168"/>
      <c r="P47" s="168"/>
    </row>
    <row r="48" spans="12:18" x14ac:dyDescent="0.25">
      <c r="M48" s="168"/>
      <c r="N48" s="168"/>
      <c r="O48" s="169" t="s">
        <v>618</v>
      </c>
      <c r="P48" s="170" t="s">
        <v>619</v>
      </c>
    </row>
    <row r="49" spans="1:16" x14ac:dyDescent="0.25">
      <c r="M49" s="168" t="s">
        <v>620</v>
      </c>
      <c r="N49" s="168"/>
      <c r="O49" s="171" t="s">
        <v>621</v>
      </c>
      <c r="P49" s="171" t="s">
        <v>622</v>
      </c>
    </row>
    <row r="50" spans="1:16" x14ac:dyDescent="0.25">
      <c r="M50" s="168"/>
      <c r="N50" s="168"/>
      <c r="O50" s="168"/>
      <c r="P50" s="168"/>
    </row>
    <row r="51" spans="1:16" x14ac:dyDescent="0.25">
      <c r="M51" s="168" t="s">
        <v>623</v>
      </c>
      <c r="N51" s="168"/>
      <c r="O51" s="168" t="s">
        <v>624</v>
      </c>
      <c r="P51" s="168" t="s">
        <v>625</v>
      </c>
    </row>
    <row r="52" spans="1:16" x14ac:dyDescent="0.25">
      <c r="A52" t="s">
        <v>626</v>
      </c>
      <c r="M52" s="168"/>
      <c r="N52" s="168"/>
      <c r="O52" s="168">
        <f>8*25</f>
        <v>200</v>
      </c>
      <c r="P52" s="168">
        <f>8*30</f>
        <v>240</v>
      </c>
    </row>
    <row r="53" spans="1:16" ht="29.45" customHeight="1" x14ac:dyDescent="0.25">
      <c r="B53" s="188" t="s">
        <v>578</v>
      </c>
      <c r="C53" s="188"/>
      <c r="D53" s="188"/>
      <c r="E53" s="188"/>
      <c r="F53" s="188"/>
      <c r="G53" s="188"/>
      <c r="H53" s="188"/>
      <c r="I53" s="188" t="s">
        <v>627</v>
      </c>
      <c r="J53" s="188"/>
      <c r="K53" s="188"/>
      <c r="L53" s="188"/>
    </row>
    <row r="54" spans="1:16" x14ac:dyDescent="0.25">
      <c r="A54" s="49">
        <v>1</v>
      </c>
      <c r="B54" s="190" t="s">
        <v>628</v>
      </c>
      <c r="C54" s="190"/>
      <c r="D54" s="190"/>
      <c r="E54" s="190"/>
      <c r="F54" s="190"/>
      <c r="G54" s="190"/>
      <c r="H54" s="190"/>
      <c r="I54" s="191" t="s">
        <v>629</v>
      </c>
      <c r="J54" s="191"/>
      <c r="K54" s="191"/>
      <c r="L54" s="191"/>
      <c r="M54" s="191"/>
    </row>
    <row r="55" spans="1:16" x14ac:dyDescent="0.25">
      <c r="A55">
        <v>2</v>
      </c>
    </row>
    <row r="57" spans="1:16" x14ac:dyDescent="0.25">
      <c r="A57">
        <v>3</v>
      </c>
    </row>
    <row r="58" spans="1:16" x14ac:dyDescent="0.25">
      <c r="A58">
        <v>4</v>
      </c>
    </row>
    <row r="59" spans="1:16" x14ac:dyDescent="0.25">
      <c r="A59">
        <v>5</v>
      </c>
    </row>
  </sheetData>
  <mergeCells count="9">
    <mergeCell ref="R6:W6"/>
    <mergeCell ref="C9:H9"/>
    <mergeCell ref="E2:F2"/>
    <mergeCell ref="P5:Q5"/>
    <mergeCell ref="F5:G5"/>
    <mergeCell ref="B54:H54"/>
    <mergeCell ref="B53:H53"/>
    <mergeCell ref="I53:L53"/>
    <mergeCell ref="I54:M5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7"/>
  <sheetViews>
    <sheetView workbookViewId="0">
      <selection activeCell="H22" sqref="H22"/>
    </sheetView>
  </sheetViews>
  <sheetFormatPr defaultRowHeight="15" x14ac:dyDescent="0.25"/>
  <cols>
    <col min="3" max="3" width="11.85546875" customWidth="1"/>
    <col min="5" max="5" width="9.5703125" bestFit="1" customWidth="1"/>
    <col min="6" max="6" width="10" bestFit="1" customWidth="1"/>
    <col min="7" max="7" width="23.85546875" customWidth="1"/>
    <col min="15" max="15" width="14.42578125" bestFit="1" customWidth="1"/>
    <col min="16" max="16" width="12.5703125" bestFit="1" customWidth="1"/>
    <col min="17" max="17" width="11" bestFit="1" customWidth="1"/>
  </cols>
  <sheetData>
    <row r="1" spans="2:17" x14ac:dyDescent="0.25">
      <c r="C1" t="s">
        <v>630</v>
      </c>
      <c r="H1" t="s">
        <v>631</v>
      </c>
    </row>
    <row r="2" spans="2:17" x14ac:dyDescent="0.25">
      <c r="C2" t="s">
        <v>632</v>
      </c>
      <c r="G2" t="s">
        <v>633</v>
      </c>
      <c r="H2" t="s">
        <v>634</v>
      </c>
    </row>
    <row r="3" spans="2:17" x14ac:dyDescent="0.25">
      <c r="E3" t="s">
        <v>635</v>
      </c>
      <c r="G3" t="s">
        <v>198</v>
      </c>
      <c r="H3" t="s">
        <v>636</v>
      </c>
      <c r="I3" t="s">
        <v>631</v>
      </c>
    </row>
    <row r="4" spans="2:17" x14ac:dyDescent="0.25">
      <c r="E4" t="s">
        <v>637</v>
      </c>
      <c r="F4" s="33">
        <v>1</v>
      </c>
      <c r="G4">
        <v>1</v>
      </c>
      <c r="H4">
        <v>2</v>
      </c>
      <c r="I4" s="26">
        <f>H4-G4</f>
        <v>1</v>
      </c>
    </row>
    <row r="5" spans="2:17" x14ac:dyDescent="0.25">
      <c r="E5" t="s">
        <v>638</v>
      </c>
      <c r="F5" s="33">
        <v>1</v>
      </c>
      <c r="G5">
        <v>50</v>
      </c>
      <c r="H5">
        <v>75</v>
      </c>
      <c r="I5" s="26">
        <f>H5-G5</f>
        <v>25</v>
      </c>
      <c r="J5" t="s">
        <v>639</v>
      </c>
      <c r="K5" t="s">
        <v>182</v>
      </c>
      <c r="M5">
        <v>26</v>
      </c>
      <c r="N5" t="s">
        <v>640</v>
      </c>
    </row>
    <row r="6" spans="2:17" x14ac:dyDescent="0.25">
      <c r="I6" s="29">
        <v>24</v>
      </c>
    </row>
    <row r="7" spans="2:17" x14ac:dyDescent="0.25">
      <c r="I7" s="29">
        <v>26</v>
      </c>
    </row>
    <row r="9" spans="2:17" x14ac:dyDescent="0.25">
      <c r="I9" s="193" t="s">
        <v>641</v>
      </c>
      <c r="J9" s="193"/>
      <c r="K9" s="193"/>
      <c r="L9" s="193"/>
      <c r="O9" t="s">
        <v>642</v>
      </c>
      <c r="P9" t="s">
        <v>643</v>
      </c>
      <c r="Q9" t="s">
        <v>644</v>
      </c>
    </row>
    <row r="10" spans="2:17" x14ac:dyDescent="0.25">
      <c r="B10" s="29" t="s">
        <v>645</v>
      </c>
      <c r="C10" t="s">
        <v>646</v>
      </c>
      <c r="D10" t="s">
        <v>647</v>
      </c>
      <c r="E10" t="s">
        <v>648</v>
      </c>
      <c r="F10" t="s">
        <v>649</v>
      </c>
      <c r="G10" s="26" t="s">
        <v>650</v>
      </c>
      <c r="I10" s="45" t="s">
        <v>474</v>
      </c>
      <c r="J10" s="45" t="s">
        <v>651</v>
      </c>
      <c r="K10" s="50"/>
      <c r="L10" s="45"/>
      <c r="O10">
        <v>25</v>
      </c>
      <c r="P10" s="34">
        <v>2000000</v>
      </c>
      <c r="Q10" s="35">
        <f>O10*P10</f>
        <v>50000000</v>
      </c>
    </row>
    <row r="11" spans="2:17" x14ac:dyDescent="0.25">
      <c r="B11">
        <v>1</v>
      </c>
      <c r="C11" s="34">
        <v>2000000</v>
      </c>
      <c r="D11" s="35">
        <f>C11*10%</f>
        <v>200000</v>
      </c>
      <c r="E11" s="35">
        <f>D11</f>
        <v>200000</v>
      </c>
      <c r="F11" s="35">
        <f>C11-E11</f>
        <v>1800000</v>
      </c>
      <c r="G11" t="s">
        <v>652</v>
      </c>
      <c r="K11" s="51"/>
    </row>
    <row r="12" spans="2:17" x14ac:dyDescent="0.25">
      <c r="B12">
        <v>2</v>
      </c>
      <c r="C12" s="34">
        <v>2000000</v>
      </c>
      <c r="D12" s="35">
        <f t="shared" ref="D12:D35" si="0">C12*10%</f>
        <v>200000</v>
      </c>
      <c r="E12" s="35">
        <f t="shared" ref="E12:E35" si="1">D12</f>
        <v>200000</v>
      </c>
      <c r="F12" s="35">
        <f t="shared" ref="F12:F35" si="2">C12-E12</f>
        <v>1800000</v>
      </c>
      <c r="G12" t="s">
        <v>653</v>
      </c>
      <c r="K12" s="51"/>
    </row>
    <row r="13" spans="2:17" x14ac:dyDescent="0.25">
      <c r="B13">
        <v>3</v>
      </c>
      <c r="C13" s="34">
        <v>2000000</v>
      </c>
      <c r="D13" s="35">
        <f t="shared" si="0"/>
        <v>200000</v>
      </c>
      <c r="E13" s="35">
        <f t="shared" si="1"/>
        <v>200000</v>
      </c>
      <c r="F13" s="35">
        <f t="shared" si="2"/>
        <v>1800000</v>
      </c>
      <c r="G13" t="s">
        <v>654</v>
      </c>
      <c r="K13" s="51"/>
    </row>
    <row r="14" spans="2:17" x14ac:dyDescent="0.25">
      <c r="B14">
        <v>4</v>
      </c>
      <c r="C14" s="34">
        <v>2000000</v>
      </c>
      <c r="D14" s="35">
        <f t="shared" si="0"/>
        <v>200000</v>
      </c>
      <c r="E14" s="35">
        <f t="shared" si="1"/>
        <v>200000</v>
      </c>
      <c r="F14" s="35">
        <f t="shared" si="2"/>
        <v>1800000</v>
      </c>
      <c r="G14" t="s">
        <v>655</v>
      </c>
    </row>
    <row r="15" spans="2:17" x14ac:dyDescent="0.25">
      <c r="B15">
        <v>5</v>
      </c>
      <c r="C15" s="34">
        <v>2000000</v>
      </c>
      <c r="D15" s="35">
        <f t="shared" si="0"/>
        <v>200000</v>
      </c>
      <c r="E15" s="35">
        <f t="shared" si="1"/>
        <v>200000</v>
      </c>
      <c r="F15" s="35">
        <f t="shared" si="2"/>
        <v>1800000</v>
      </c>
      <c r="G15" t="s">
        <v>656</v>
      </c>
    </row>
    <row r="16" spans="2:17" x14ac:dyDescent="0.25">
      <c r="B16">
        <v>6</v>
      </c>
      <c r="C16" s="34">
        <v>2000000</v>
      </c>
      <c r="D16" s="35">
        <f t="shared" si="0"/>
        <v>200000</v>
      </c>
      <c r="E16" s="35">
        <f t="shared" si="1"/>
        <v>200000</v>
      </c>
      <c r="F16" s="35">
        <f t="shared" si="2"/>
        <v>1800000</v>
      </c>
      <c r="G16" t="s">
        <v>657</v>
      </c>
      <c r="I16" s="193" t="s">
        <v>474</v>
      </c>
      <c r="J16" s="193"/>
      <c r="K16" s="193"/>
      <c r="L16" s="193"/>
    </row>
    <row r="17" spans="2:12" x14ac:dyDescent="0.25">
      <c r="B17">
        <v>7</v>
      </c>
      <c r="C17" s="34">
        <v>2000000</v>
      </c>
      <c r="D17" s="35">
        <f t="shared" si="0"/>
        <v>200000</v>
      </c>
      <c r="E17" s="35">
        <f t="shared" si="1"/>
        <v>200000</v>
      </c>
      <c r="F17" s="35">
        <f t="shared" si="2"/>
        <v>1800000</v>
      </c>
      <c r="G17" t="s">
        <v>658</v>
      </c>
      <c r="I17" s="45"/>
      <c r="J17" s="45"/>
      <c r="K17" s="50" t="s">
        <v>641</v>
      </c>
      <c r="L17" s="45" t="s">
        <v>651</v>
      </c>
    </row>
    <row r="18" spans="2:12" x14ac:dyDescent="0.25">
      <c r="B18">
        <v>8</v>
      </c>
      <c r="C18" s="34">
        <v>2000000</v>
      </c>
      <c r="D18" s="35">
        <f t="shared" si="0"/>
        <v>200000</v>
      </c>
      <c r="E18" s="35">
        <f t="shared" si="1"/>
        <v>200000</v>
      </c>
      <c r="F18" s="35">
        <f t="shared" si="2"/>
        <v>1800000</v>
      </c>
      <c r="G18" t="s">
        <v>659</v>
      </c>
      <c r="K18" s="51"/>
    </row>
    <row r="19" spans="2:12" x14ac:dyDescent="0.25">
      <c r="B19">
        <v>9</v>
      </c>
      <c r="C19" s="34">
        <v>2000000</v>
      </c>
      <c r="D19" s="35">
        <f t="shared" si="0"/>
        <v>200000</v>
      </c>
      <c r="E19" s="35">
        <f t="shared" si="1"/>
        <v>200000</v>
      </c>
      <c r="F19" s="35">
        <f t="shared" si="2"/>
        <v>1800000</v>
      </c>
      <c r="G19" t="s">
        <v>660</v>
      </c>
      <c r="K19" s="51"/>
    </row>
    <row r="20" spans="2:12" x14ac:dyDescent="0.25">
      <c r="B20">
        <v>10</v>
      </c>
      <c r="C20" s="34">
        <v>2000000</v>
      </c>
      <c r="D20" s="35">
        <f t="shared" si="0"/>
        <v>200000</v>
      </c>
      <c r="E20" s="35">
        <f t="shared" si="1"/>
        <v>200000</v>
      </c>
      <c r="F20" s="35">
        <f t="shared" si="2"/>
        <v>1800000</v>
      </c>
      <c r="G20" t="s">
        <v>661</v>
      </c>
    </row>
    <row r="21" spans="2:12" x14ac:dyDescent="0.25">
      <c r="B21">
        <v>11</v>
      </c>
      <c r="C21" s="34">
        <v>2000000</v>
      </c>
      <c r="D21" s="35">
        <f t="shared" si="0"/>
        <v>200000</v>
      </c>
      <c r="E21" s="35">
        <f t="shared" si="1"/>
        <v>200000</v>
      </c>
      <c r="F21" s="35">
        <f t="shared" si="2"/>
        <v>1800000</v>
      </c>
      <c r="G21" t="s">
        <v>662</v>
      </c>
    </row>
    <row r="22" spans="2:12" x14ac:dyDescent="0.25">
      <c r="B22">
        <v>12</v>
      </c>
      <c r="C22" s="34">
        <v>2000000</v>
      </c>
      <c r="D22" s="35">
        <f t="shared" si="0"/>
        <v>200000</v>
      </c>
      <c r="E22" s="35">
        <f t="shared" si="1"/>
        <v>200000</v>
      </c>
      <c r="F22" s="35">
        <f t="shared" si="2"/>
        <v>1800000</v>
      </c>
      <c r="G22" t="s">
        <v>663</v>
      </c>
    </row>
    <row r="23" spans="2:12" x14ac:dyDescent="0.25">
      <c r="B23">
        <v>13</v>
      </c>
      <c r="C23" s="34">
        <v>2000000</v>
      </c>
      <c r="D23" s="35">
        <f t="shared" si="0"/>
        <v>200000</v>
      </c>
      <c r="E23" s="35">
        <f t="shared" si="1"/>
        <v>200000</v>
      </c>
      <c r="F23" s="35">
        <f t="shared" si="2"/>
        <v>1800000</v>
      </c>
      <c r="G23" t="s">
        <v>664</v>
      </c>
    </row>
    <row r="24" spans="2:12" x14ac:dyDescent="0.25">
      <c r="B24">
        <v>14</v>
      </c>
      <c r="C24" s="34">
        <v>2000000</v>
      </c>
      <c r="D24" s="35">
        <f t="shared" si="0"/>
        <v>200000</v>
      </c>
      <c r="E24" s="35">
        <f t="shared" si="1"/>
        <v>200000</v>
      </c>
      <c r="F24" s="35">
        <f t="shared" si="2"/>
        <v>1800000</v>
      </c>
      <c r="G24" t="s">
        <v>665</v>
      </c>
    </row>
    <row r="25" spans="2:12" x14ac:dyDescent="0.25">
      <c r="B25">
        <v>15</v>
      </c>
      <c r="C25" s="34">
        <v>2000000</v>
      </c>
      <c r="D25" s="35">
        <f t="shared" si="0"/>
        <v>200000</v>
      </c>
      <c r="E25" s="35">
        <f t="shared" si="1"/>
        <v>200000</v>
      </c>
      <c r="F25" s="35">
        <f t="shared" si="2"/>
        <v>1800000</v>
      </c>
      <c r="G25" t="s">
        <v>666</v>
      </c>
    </row>
    <row r="26" spans="2:12" x14ac:dyDescent="0.25">
      <c r="B26">
        <v>16</v>
      </c>
      <c r="C26" s="34">
        <v>2000000</v>
      </c>
      <c r="D26" s="35">
        <f t="shared" si="0"/>
        <v>200000</v>
      </c>
      <c r="E26" s="35">
        <f t="shared" si="1"/>
        <v>200000</v>
      </c>
      <c r="F26" s="35">
        <f t="shared" si="2"/>
        <v>1800000</v>
      </c>
      <c r="G26" t="s">
        <v>667</v>
      </c>
    </row>
    <row r="27" spans="2:12" x14ac:dyDescent="0.25">
      <c r="B27">
        <v>17</v>
      </c>
      <c r="C27" s="34">
        <v>2000000</v>
      </c>
      <c r="D27" s="35">
        <f t="shared" si="0"/>
        <v>200000</v>
      </c>
      <c r="E27" s="35">
        <f t="shared" si="1"/>
        <v>200000</v>
      </c>
      <c r="F27" s="35">
        <f t="shared" si="2"/>
        <v>1800000</v>
      </c>
      <c r="G27" t="s">
        <v>668</v>
      </c>
    </row>
    <row r="28" spans="2:12" x14ac:dyDescent="0.25">
      <c r="B28">
        <v>18</v>
      </c>
      <c r="C28" s="34">
        <v>2000000</v>
      </c>
      <c r="D28" s="35">
        <f t="shared" si="0"/>
        <v>200000</v>
      </c>
      <c r="E28" s="35">
        <f t="shared" si="1"/>
        <v>200000</v>
      </c>
      <c r="F28" s="35">
        <f t="shared" si="2"/>
        <v>1800000</v>
      </c>
      <c r="G28" t="s">
        <v>669</v>
      </c>
    </row>
    <row r="29" spans="2:12" x14ac:dyDescent="0.25">
      <c r="B29">
        <v>19</v>
      </c>
      <c r="C29" s="34">
        <v>2000000</v>
      </c>
      <c r="D29" s="35">
        <f t="shared" si="0"/>
        <v>200000</v>
      </c>
      <c r="E29" s="35">
        <f t="shared" si="1"/>
        <v>200000</v>
      </c>
      <c r="F29" s="35">
        <f t="shared" si="2"/>
        <v>1800000</v>
      </c>
      <c r="G29" t="s">
        <v>670</v>
      </c>
    </row>
    <row r="30" spans="2:12" x14ac:dyDescent="0.25">
      <c r="B30">
        <v>20</v>
      </c>
      <c r="C30" s="34">
        <v>2000000</v>
      </c>
      <c r="D30" s="35">
        <f t="shared" si="0"/>
        <v>200000</v>
      </c>
      <c r="E30" s="35">
        <f t="shared" si="1"/>
        <v>200000</v>
      </c>
      <c r="F30" s="35">
        <f t="shared" si="2"/>
        <v>1800000</v>
      </c>
      <c r="G30" t="s">
        <v>671</v>
      </c>
    </row>
    <row r="31" spans="2:12" x14ac:dyDescent="0.25">
      <c r="B31">
        <v>21</v>
      </c>
      <c r="C31" s="34">
        <v>2000000</v>
      </c>
      <c r="D31" s="35">
        <f t="shared" si="0"/>
        <v>200000</v>
      </c>
      <c r="E31" s="35">
        <f t="shared" si="1"/>
        <v>200000</v>
      </c>
      <c r="F31" s="35">
        <f t="shared" si="2"/>
        <v>1800000</v>
      </c>
      <c r="G31" t="s">
        <v>672</v>
      </c>
    </row>
    <row r="32" spans="2:12" x14ac:dyDescent="0.25">
      <c r="B32">
        <v>22</v>
      </c>
      <c r="C32" s="34">
        <v>2000000</v>
      </c>
      <c r="D32" s="35">
        <f t="shared" si="0"/>
        <v>200000</v>
      </c>
      <c r="E32" s="35">
        <f t="shared" si="1"/>
        <v>200000</v>
      </c>
      <c r="F32" s="35">
        <f t="shared" si="2"/>
        <v>1800000</v>
      </c>
      <c r="G32" t="s">
        <v>673</v>
      </c>
    </row>
    <row r="33" spans="2:7" x14ac:dyDescent="0.25">
      <c r="B33">
        <v>23</v>
      </c>
      <c r="C33" s="34">
        <v>2000000</v>
      </c>
      <c r="D33" s="35">
        <f t="shared" si="0"/>
        <v>200000</v>
      </c>
      <c r="E33" s="35">
        <f t="shared" si="1"/>
        <v>200000</v>
      </c>
      <c r="F33" s="35">
        <f t="shared" si="2"/>
        <v>1800000</v>
      </c>
      <c r="G33" t="s">
        <v>674</v>
      </c>
    </row>
    <row r="34" spans="2:7" x14ac:dyDescent="0.25">
      <c r="B34">
        <v>24</v>
      </c>
      <c r="C34" s="34">
        <v>2000000</v>
      </c>
      <c r="D34" s="35">
        <f t="shared" si="0"/>
        <v>200000</v>
      </c>
      <c r="E34" s="35">
        <f t="shared" si="1"/>
        <v>200000</v>
      </c>
      <c r="F34" s="35">
        <f t="shared" si="2"/>
        <v>1800000</v>
      </c>
      <c r="G34" t="s">
        <v>675</v>
      </c>
    </row>
    <row r="35" spans="2:7" x14ac:dyDescent="0.25">
      <c r="B35">
        <v>25</v>
      </c>
      <c r="C35" s="34">
        <v>2000000</v>
      </c>
      <c r="D35" s="35">
        <f t="shared" si="0"/>
        <v>200000</v>
      </c>
      <c r="E35" s="35">
        <f t="shared" si="1"/>
        <v>200000</v>
      </c>
      <c r="F35" s="35">
        <f t="shared" si="2"/>
        <v>1800000</v>
      </c>
      <c r="G35" t="s">
        <v>676</v>
      </c>
    </row>
    <row r="36" spans="2:7" ht="15.75" thickBot="1" x14ac:dyDescent="0.3">
      <c r="C36" s="104">
        <f t="shared" ref="C36:F36" si="3">SUM(C11:C35)</f>
        <v>50000000</v>
      </c>
      <c r="D36" s="104">
        <f t="shared" si="3"/>
        <v>5000000</v>
      </c>
      <c r="E36" s="104">
        <f t="shared" si="3"/>
        <v>5000000</v>
      </c>
      <c r="F36" s="104">
        <f t="shared" si="3"/>
        <v>45000000</v>
      </c>
    </row>
    <row r="37" spans="2:7" ht="15.75" thickTop="1" x14ac:dyDescent="0.25"/>
  </sheetData>
  <mergeCells count="2">
    <mergeCell ref="I9:L9"/>
    <mergeCell ref="I16:L16"/>
  </mergeCells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2:S24"/>
  <sheetViews>
    <sheetView workbookViewId="0">
      <selection activeCell="P22" sqref="P22"/>
    </sheetView>
  </sheetViews>
  <sheetFormatPr defaultRowHeight="15" x14ac:dyDescent="0.25"/>
  <sheetData>
    <row r="12" spans="12:19" x14ac:dyDescent="0.25">
      <c r="M12" t="s">
        <v>677</v>
      </c>
      <c r="O12" t="s">
        <v>406</v>
      </c>
      <c r="P12" t="s">
        <v>678</v>
      </c>
    </row>
    <row r="16" spans="12:19" x14ac:dyDescent="0.25">
      <c r="L16" s="11" t="s">
        <v>679</v>
      </c>
      <c r="M16" t="s">
        <v>680</v>
      </c>
      <c r="P16" t="s">
        <v>681</v>
      </c>
      <c r="Q16" t="s">
        <v>682</v>
      </c>
      <c r="S16" t="s">
        <v>683</v>
      </c>
    </row>
    <row r="17" spans="13:19" x14ac:dyDescent="0.25">
      <c r="M17" t="s">
        <v>684</v>
      </c>
      <c r="Q17" t="s">
        <v>685</v>
      </c>
      <c r="S17" t="s">
        <v>686</v>
      </c>
    </row>
    <row r="20" spans="13:19" x14ac:dyDescent="0.25">
      <c r="M20" t="s">
        <v>687</v>
      </c>
      <c r="N20" t="s">
        <v>688</v>
      </c>
    </row>
    <row r="21" spans="13:19" x14ac:dyDescent="0.25">
      <c r="N21" t="s">
        <v>689</v>
      </c>
    </row>
    <row r="22" spans="13:19" x14ac:dyDescent="0.25">
      <c r="N22" t="s">
        <v>690</v>
      </c>
    </row>
    <row r="23" spans="13:19" x14ac:dyDescent="0.25">
      <c r="N23" t="s">
        <v>691</v>
      </c>
    </row>
    <row r="24" spans="13:19" x14ac:dyDescent="0.25">
      <c r="N24" t="s">
        <v>692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38"/>
  <sheetViews>
    <sheetView workbookViewId="0">
      <selection activeCell="E22" sqref="E22"/>
    </sheetView>
  </sheetViews>
  <sheetFormatPr defaultRowHeight="15" x14ac:dyDescent="0.25"/>
  <cols>
    <col min="2" max="2" width="10.42578125" customWidth="1"/>
    <col min="23" max="23" width="23.140625" customWidth="1"/>
    <col min="31" max="31" width="14.5703125" customWidth="1"/>
  </cols>
  <sheetData>
    <row r="1" spans="1:27" x14ac:dyDescent="0.25">
      <c r="H1" s="97" t="s">
        <v>693</v>
      </c>
      <c r="Q1" s="156"/>
    </row>
    <row r="4" spans="1:27" ht="14.45" customHeight="1" x14ac:dyDescent="0.25">
      <c r="A4" s="189" t="s">
        <v>694</v>
      </c>
      <c r="B4" s="189"/>
      <c r="C4" s="189"/>
      <c r="E4" s="137" t="s">
        <v>695</v>
      </c>
      <c r="M4" t="s">
        <v>696</v>
      </c>
      <c r="U4" t="s">
        <v>697</v>
      </c>
    </row>
    <row r="5" spans="1:27" x14ac:dyDescent="0.25">
      <c r="A5" s="189"/>
      <c r="B5" s="189"/>
      <c r="C5" s="189"/>
      <c r="D5">
        <v>1</v>
      </c>
      <c r="E5" t="s">
        <v>698</v>
      </c>
      <c r="M5" t="s">
        <v>699</v>
      </c>
      <c r="T5">
        <v>1</v>
      </c>
      <c r="U5" t="s">
        <v>700</v>
      </c>
    </row>
    <row r="6" spans="1:27" x14ac:dyDescent="0.25">
      <c r="A6" s="189"/>
      <c r="B6" s="189"/>
      <c r="C6" s="189"/>
      <c r="E6" t="s">
        <v>701</v>
      </c>
      <c r="U6" t="s">
        <v>702</v>
      </c>
    </row>
    <row r="7" spans="1:27" x14ac:dyDescent="0.25">
      <c r="A7" s="189"/>
      <c r="B7" s="189"/>
      <c r="C7" s="189"/>
      <c r="M7" s="7" t="s">
        <v>703</v>
      </c>
    </row>
    <row r="8" spans="1:27" x14ac:dyDescent="0.25">
      <c r="A8" s="134"/>
      <c r="B8" s="134"/>
      <c r="C8" s="134"/>
      <c r="E8" t="s">
        <v>704</v>
      </c>
      <c r="U8" s="125" t="s">
        <v>705</v>
      </c>
      <c r="V8" t="s">
        <v>706</v>
      </c>
    </row>
    <row r="9" spans="1:27" x14ac:dyDescent="0.25">
      <c r="A9" s="134"/>
      <c r="B9" s="134"/>
      <c r="C9" s="134"/>
      <c r="N9" s="25" t="s">
        <v>707</v>
      </c>
      <c r="U9" s="125" t="s">
        <v>705</v>
      </c>
      <c r="V9" t="s">
        <v>708</v>
      </c>
    </row>
    <row r="10" spans="1:27" x14ac:dyDescent="0.25">
      <c r="A10" s="134"/>
      <c r="B10" s="134"/>
      <c r="C10" s="134"/>
      <c r="F10" t="s">
        <v>709</v>
      </c>
      <c r="M10" s="125" t="s">
        <v>705</v>
      </c>
      <c r="N10" t="s">
        <v>710</v>
      </c>
      <c r="U10" s="125" t="s">
        <v>705</v>
      </c>
      <c r="V10" t="s">
        <v>711</v>
      </c>
    </row>
    <row r="11" spans="1:27" x14ac:dyDescent="0.25">
      <c r="D11">
        <v>1</v>
      </c>
      <c r="E11" t="s">
        <v>712</v>
      </c>
      <c r="M11" s="125" t="s">
        <v>705</v>
      </c>
      <c r="N11" t="s">
        <v>713</v>
      </c>
      <c r="U11" s="125" t="s">
        <v>705</v>
      </c>
      <c r="V11" t="s">
        <v>714</v>
      </c>
    </row>
    <row r="12" spans="1:27" x14ac:dyDescent="0.25">
      <c r="D12">
        <v>2</v>
      </c>
      <c r="E12" t="s">
        <v>715</v>
      </c>
      <c r="M12" s="125" t="s">
        <v>705</v>
      </c>
      <c r="N12" t="s">
        <v>716</v>
      </c>
      <c r="U12" s="125" t="s">
        <v>705</v>
      </c>
      <c r="V12" t="s">
        <v>717</v>
      </c>
    </row>
    <row r="13" spans="1:27" x14ac:dyDescent="0.25">
      <c r="E13" s="125" t="s">
        <v>705</v>
      </c>
      <c r="F13" t="s">
        <v>718</v>
      </c>
      <c r="M13" s="125" t="s">
        <v>705</v>
      </c>
      <c r="N13" t="s">
        <v>719</v>
      </c>
      <c r="U13" s="125" t="s">
        <v>705</v>
      </c>
      <c r="V13" t="s">
        <v>720</v>
      </c>
    </row>
    <row r="14" spans="1:27" x14ac:dyDescent="0.25">
      <c r="E14" s="125" t="s">
        <v>705</v>
      </c>
      <c r="F14" t="s">
        <v>721</v>
      </c>
      <c r="U14" s="125" t="s">
        <v>705</v>
      </c>
      <c r="V14" t="s">
        <v>722</v>
      </c>
      <c r="Y14" t="s">
        <v>723</v>
      </c>
      <c r="Z14" t="s">
        <v>724</v>
      </c>
      <c r="AA14" t="s">
        <v>725</v>
      </c>
    </row>
    <row r="15" spans="1:27" x14ac:dyDescent="0.25">
      <c r="E15" s="125" t="s">
        <v>705</v>
      </c>
      <c r="F15" t="s">
        <v>726</v>
      </c>
      <c r="N15" s="25" t="s">
        <v>727</v>
      </c>
    </row>
    <row r="16" spans="1:27" x14ac:dyDescent="0.25">
      <c r="M16" s="125">
        <v>1</v>
      </c>
      <c r="N16" s="7" t="s">
        <v>728</v>
      </c>
      <c r="T16">
        <v>2</v>
      </c>
      <c r="U16" t="s">
        <v>729</v>
      </c>
    </row>
    <row r="17" spans="13:36" x14ac:dyDescent="0.25">
      <c r="M17" s="125">
        <v>2</v>
      </c>
      <c r="N17" t="s">
        <v>730</v>
      </c>
      <c r="U17" t="s">
        <v>731</v>
      </c>
    </row>
    <row r="18" spans="13:36" x14ac:dyDescent="0.25">
      <c r="M18" s="125">
        <v>3</v>
      </c>
      <c r="N18" s="7" t="s">
        <v>732</v>
      </c>
      <c r="U18" t="s">
        <v>733</v>
      </c>
    </row>
    <row r="19" spans="13:36" x14ac:dyDescent="0.25">
      <c r="N19" s="7" t="s">
        <v>734</v>
      </c>
    </row>
    <row r="20" spans="13:36" x14ac:dyDescent="0.25">
      <c r="M20" s="125">
        <v>4</v>
      </c>
      <c r="N20" t="s">
        <v>735</v>
      </c>
      <c r="X20" t="s">
        <v>736</v>
      </c>
    </row>
    <row r="21" spans="13:36" x14ac:dyDescent="0.25">
      <c r="M21" s="125">
        <v>5</v>
      </c>
      <c r="N21" s="7" t="s">
        <v>737</v>
      </c>
    </row>
    <row r="22" spans="13:36" x14ac:dyDescent="0.25">
      <c r="M22" s="125">
        <v>6</v>
      </c>
      <c r="N22" s="7" t="s">
        <v>738</v>
      </c>
      <c r="X22" t="s">
        <v>739</v>
      </c>
    </row>
    <row r="23" spans="13:36" x14ac:dyDescent="0.25">
      <c r="M23" s="125">
        <v>7</v>
      </c>
      <c r="N23" t="s">
        <v>740</v>
      </c>
      <c r="X23" s="10" t="s">
        <v>741</v>
      </c>
    </row>
    <row r="24" spans="13:36" x14ac:dyDescent="0.25">
      <c r="M24" s="125">
        <v>8</v>
      </c>
      <c r="N24" s="7" t="s">
        <v>742</v>
      </c>
      <c r="X24" s="10" t="s">
        <v>743</v>
      </c>
      <c r="AA24" t="s">
        <v>744</v>
      </c>
      <c r="AB24" t="s">
        <v>745</v>
      </c>
      <c r="AG24" t="s">
        <v>746</v>
      </c>
      <c r="AJ24" t="s">
        <v>747</v>
      </c>
    </row>
    <row r="25" spans="13:36" x14ac:dyDescent="0.25">
      <c r="M25" s="125">
        <v>9</v>
      </c>
      <c r="N25" s="7" t="s">
        <v>748</v>
      </c>
    </row>
    <row r="26" spans="13:36" x14ac:dyDescent="0.25">
      <c r="M26" s="125">
        <v>10</v>
      </c>
      <c r="N26" s="7" t="s">
        <v>749</v>
      </c>
      <c r="T26" t="s">
        <v>750</v>
      </c>
      <c r="X26" t="s">
        <v>751</v>
      </c>
      <c r="AH26" t="s">
        <v>752</v>
      </c>
    </row>
    <row r="27" spans="13:36" x14ac:dyDescent="0.25">
      <c r="M27" s="125">
        <v>11</v>
      </c>
      <c r="N27" s="7" t="s">
        <v>753</v>
      </c>
      <c r="X27" t="s">
        <v>754</v>
      </c>
      <c r="AB27" s="25" t="s">
        <v>755</v>
      </c>
      <c r="AJ27" t="s">
        <v>756</v>
      </c>
    </row>
    <row r="28" spans="13:36" x14ac:dyDescent="0.25">
      <c r="M28" s="125">
        <v>12</v>
      </c>
      <c r="N28" s="7" t="s">
        <v>757</v>
      </c>
    </row>
    <row r="29" spans="13:36" x14ac:dyDescent="0.25">
      <c r="M29" s="125">
        <v>13</v>
      </c>
      <c r="N29" t="s">
        <v>758</v>
      </c>
      <c r="X29" t="s">
        <v>759</v>
      </c>
    </row>
    <row r="30" spans="13:36" x14ac:dyDescent="0.25">
      <c r="M30" s="125">
        <v>14</v>
      </c>
      <c r="N30" t="s">
        <v>760</v>
      </c>
    </row>
    <row r="31" spans="13:36" x14ac:dyDescent="0.25">
      <c r="W31" t="s">
        <v>761</v>
      </c>
      <c r="X31" t="s">
        <v>762</v>
      </c>
    </row>
    <row r="32" spans="13:36" x14ac:dyDescent="0.25">
      <c r="X32" t="s">
        <v>763</v>
      </c>
    </row>
    <row r="35" spans="11:24" ht="30.95" customHeight="1" x14ac:dyDescent="0.25">
      <c r="K35" s="7" t="s">
        <v>764</v>
      </c>
      <c r="P35" s="7" t="s">
        <v>765</v>
      </c>
      <c r="W35" s="134" t="s">
        <v>766</v>
      </c>
      <c r="X35" t="s">
        <v>767</v>
      </c>
    </row>
    <row r="36" spans="11:24" x14ac:dyDescent="0.25">
      <c r="K36" t="s">
        <v>768</v>
      </c>
      <c r="P36" t="s">
        <v>769</v>
      </c>
    </row>
    <row r="37" spans="11:24" x14ac:dyDescent="0.25">
      <c r="K37" t="s">
        <v>770</v>
      </c>
      <c r="P37" t="s">
        <v>771</v>
      </c>
    </row>
    <row r="38" spans="11:24" x14ac:dyDescent="0.25">
      <c r="K38" t="s">
        <v>772</v>
      </c>
      <c r="P38" t="s">
        <v>773</v>
      </c>
    </row>
  </sheetData>
  <mergeCells count="1">
    <mergeCell ref="A4:C7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30"/>
  <sheetViews>
    <sheetView zoomScale="90" zoomScaleNormal="90" workbookViewId="0">
      <selection activeCell="G15" sqref="G15"/>
    </sheetView>
  </sheetViews>
  <sheetFormatPr defaultRowHeight="15" x14ac:dyDescent="0.25"/>
  <cols>
    <col min="1" max="1" width="13.85546875" customWidth="1"/>
    <col min="2" max="2" width="22.42578125" customWidth="1"/>
    <col min="3" max="3" width="10.85546875" customWidth="1"/>
    <col min="4" max="4" width="11.7109375" customWidth="1"/>
    <col min="8" max="8" width="18.28515625" bestFit="1" customWidth="1"/>
    <col min="20" max="20" width="11.85546875" customWidth="1"/>
  </cols>
  <sheetData>
    <row r="1" spans="1:23" x14ac:dyDescent="0.25">
      <c r="H1" s="1" t="s">
        <v>774</v>
      </c>
      <c r="N1" t="s">
        <v>775</v>
      </c>
    </row>
    <row r="3" spans="1:23" x14ac:dyDescent="0.25">
      <c r="H3" s="1" t="s">
        <v>776</v>
      </c>
      <c r="I3" s="7" t="s">
        <v>777</v>
      </c>
    </row>
    <row r="4" spans="1:23" x14ac:dyDescent="0.25">
      <c r="A4" t="s">
        <v>778</v>
      </c>
    </row>
    <row r="5" spans="1:23" x14ac:dyDescent="0.25">
      <c r="A5" t="s">
        <v>779</v>
      </c>
      <c r="C5" s="10" t="s">
        <v>780</v>
      </c>
    </row>
    <row r="6" spans="1:23" ht="30" x14ac:dyDescent="0.25">
      <c r="H6" s="145" t="s">
        <v>781</v>
      </c>
      <c r="I6" t="s">
        <v>782</v>
      </c>
    </row>
    <row r="7" spans="1:23" x14ac:dyDescent="0.25">
      <c r="I7" t="s">
        <v>783</v>
      </c>
      <c r="Q7" t="s">
        <v>784</v>
      </c>
      <c r="U7" s="8" t="s">
        <v>31</v>
      </c>
    </row>
    <row r="8" spans="1:23" s="69" customFormat="1" ht="60" x14ac:dyDescent="0.25">
      <c r="A8" s="66" t="s">
        <v>785</v>
      </c>
      <c r="B8" s="67" t="s">
        <v>786</v>
      </c>
      <c r="C8" s="67" t="s">
        <v>787</v>
      </c>
      <c r="D8" s="68" t="s">
        <v>788</v>
      </c>
      <c r="I8" t="s">
        <v>789</v>
      </c>
    </row>
    <row r="9" spans="1:23" x14ac:dyDescent="0.25">
      <c r="A9" s="70" t="s">
        <v>790</v>
      </c>
      <c r="B9" s="71" t="s">
        <v>133</v>
      </c>
      <c r="C9" s="71" t="s">
        <v>141</v>
      </c>
      <c r="D9" s="194" t="s">
        <v>791</v>
      </c>
      <c r="I9" t="s">
        <v>792</v>
      </c>
      <c r="R9" t="s">
        <v>793</v>
      </c>
      <c r="W9" s="8" t="s">
        <v>31</v>
      </c>
    </row>
    <row r="10" spans="1:23" x14ac:dyDescent="0.25">
      <c r="A10" s="51"/>
      <c r="B10" s="7" t="s">
        <v>136</v>
      </c>
      <c r="D10" s="195"/>
      <c r="I10" t="s">
        <v>794</v>
      </c>
    </row>
    <row r="11" spans="1:23" x14ac:dyDescent="0.25">
      <c r="A11" s="72"/>
      <c r="B11" s="73" t="s">
        <v>137</v>
      </c>
      <c r="C11" s="74"/>
      <c r="D11" s="196"/>
      <c r="I11" t="s">
        <v>795</v>
      </c>
    </row>
    <row r="12" spans="1:23" ht="45" x14ac:dyDescent="0.25">
      <c r="A12" s="75" t="s">
        <v>796</v>
      </c>
      <c r="B12" s="76" t="s">
        <v>797</v>
      </c>
      <c r="C12" s="77"/>
      <c r="D12" s="68" t="s">
        <v>798</v>
      </c>
      <c r="I12" t="s">
        <v>799</v>
      </c>
    </row>
    <row r="13" spans="1:23" ht="30.6" customHeight="1" x14ac:dyDescent="0.25">
      <c r="I13" s="26" t="s">
        <v>800</v>
      </c>
      <c r="J13" s="197" t="s">
        <v>801</v>
      </c>
      <c r="K13" s="197"/>
      <c r="L13" s="197"/>
      <c r="M13" s="197"/>
      <c r="N13" s="197"/>
      <c r="O13" s="26" t="s">
        <v>185</v>
      </c>
    </row>
    <row r="14" spans="1:23" x14ac:dyDescent="0.25">
      <c r="A14" s="64" t="s">
        <v>782</v>
      </c>
      <c r="B14" s="64" t="s">
        <v>802</v>
      </c>
      <c r="C14" s="64" t="s">
        <v>803</v>
      </c>
      <c r="J14" s="146">
        <v>43834</v>
      </c>
      <c r="K14" s="45"/>
      <c r="L14" s="45"/>
      <c r="M14" s="45"/>
      <c r="N14" s="45" t="s">
        <v>804</v>
      </c>
    </row>
    <row r="15" spans="1:23" x14ac:dyDescent="0.25">
      <c r="A15" s="64" t="s">
        <v>789</v>
      </c>
      <c r="B15" s="64" t="s">
        <v>805</v>
      </c>
      <c r="C15" s="64" t="s">
        <v>805</v>
      </c>
    </row>
    <row r="16" spans="1:23" x14ac:dyDescent="0.25">
      <c r="A16" s="64" t="s">
        <v>794</v>
      </c>
      <c r="B16" s="64" t="s">
        <v>806</v>
      </c>
      <c r="C16" s="64" t="s">
        <v>807</v>
      </c>
      <c r="I16" t="s">
        <v>808</v>
      </c>
    </row>
    <row r="17" spans="1:9" x14ac:dyDescent="0.25">
      <c r="A17" s="64" t="s">
        <v>799</v>
      </c>
      <c r="B17" s="64" t="s">
        <v>809</v>
      </c>
      <c r="C17" s="64" t="s">
        <v>810</v>
      </c>
      <c r="I17" t="s">
        <v>811</v>
      </c>
    </row>
    <row r="18" spans="1:9" x14ac:dyDescent="0.25">
      <c r="A18" s="64" t="s">
        <v>808</v>
      </c>
    </row>
    <row r="20" spans="1:9" ht="30" x14ac:dyDescent="0.25">
      <c r="H20" s="145" t="s">
        <v>786</v>
      </c>
      <c r="I20" s="64" t="s">
        <v>802</v>
      </c>
    </row>
    <row r="21" spans="1:9" x14ac:dyDescent="0.25">
      <c r="I21" t="s">
        <v>812</v>
      </c>
    </row>
    <row r="23" spans="1:9" x14ac:dyDescent="0.25">
      <c r="I23" s="64" t="s">
        <v>805</v>
      </c>
    </row>
    <row r="24" spans="1:9" x14ac:dyDescent="0.25">
      <c r="I24" t="s">
        <v>813</v>
      </c>
    </row>
    <row r="26" spans="1:9" x14ac:dyDescent="0.25">
      <c r="I26" s="64" t="s">
        <v>806</v>
      </c>
    </row>
    <row r="27" spans="1:9" x14ac:dyDescent="0.25">
      <c r="I27" t="s">
        <v>814</v>
      </c>
    </row>
    <row r="29" spans="1:9" x14ac:dyDescent="0.25">
      <c r="I29" s="64" t="s">
        <v>809</v>
      </c>
    </row>
    <row r="30" spans="1:9" x14ac:dyDescent="0.25">
      <c r="I30" t="s">
        <v>815</v>
      </c>
    </row>
  </sheetData>
  <mergeCells count="2">
    <mergeCell ref="D9:D11"/>
    <mergeCell ref="J13:N1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24"/>
  <sheetViews>
    <sheetView zoomScale="90" workbookViewId="0">
      <selection activeCell="F21" sqref="F21"/>
    </sheetView>
  </sheetViews>
  <sheetFormatPr defaultRowHeight="15" x14ac:dyDescent="0.25"/>
  <cols>
    <col min="3" max="3" width="10.5703125" customWidth="1"/>
    <col min="5" max="5" width="40.140625" customWidth="1"/>
    <col min="6" max="6" width="25.5703125" bestFit="1" customWidth="1"/>
    <col min="7" max="7" width="8.7109375" customWidth="1"/>
    <col min="11" max="11" width="19.5703125" customWidth="1"/>
    <col min="12" max="12" width="21.5703125" bestFit="1" customWidth="1"/>
    <col min="13" max="13" width="41.42578125" bestFit="1" customWidth="1"/>
  </cols>
  <sheetData>
    <row r="1" spans="2:19" x14ac:dyDescent="0.25">
      <c r="F1" t="s">
        <v>816</v>
      </c>
    </row>
    <row r="2" spans="2:19" x14ac:dyDescent="0.25">
      <c r="L2" t="s">
        <v>817</v>
      </c>
      <c r="M2" t="s">
        <v>818</v>
      </c>
    </row>
    <row r="3" spans="2:19" x14ac:dyDescent="0.25">
      <c r="F3" s="1" t="s">
        <v>819</v>
      </c>
      <c r="L3" s="64" t="s">
        <v>802</v>
      </c>
      <c r="M3" t="s">
        <v>820</v>
      </c>
    </row>
    <row r="4" spans="2:19" x14ac:dyDescent="0.25">
      <c r="L4" s="64" t="s">
        <v>805</v>
      </c>
      <c r="M4" t="s">
        <v>821</v>
      </c>
      <c r="O4" t="s">
        <v>822</v>
      </c>
      <c r="R4" t="s">
        <v>823</v>
      </c>
      <c r="S4" t="s">
        <v>824</v>
      </c>
    </row>
    <row r="5" spans="2:19" x14ac:dyDescent="0.25">
      <c r="L5" s="64" t="s">
        <v>825</v>
      </c>
      <c r="M5" t="s">
        <v>826</v>
      </c>
      <c r="R5" t="s">
        <v>827</v>
      </c>
      <c r="S5" t="s">
        <v>678</v>
      </c>
    </row>
    <row r="6" spans="2:19" x14ac:dyDescent="0.25">
      <c r="L6" s="64" t="s">
        <v>828</v>
      </c>
      <c r="M6" t="s">
        <v>829</v>
      </c>
      <c r="N6" t="s">
        <v>830</v>
      </c>
      <c r="R6" t="s">
        <v>831</v>
      </c>
      <c r="S6" t="s">
        <v>226</v>
      </c>
    </row>
    <row r="7" spans="2:19" x14ac:dyDescent="0.25">
      <c r="C7" s="1" t="s">
        <v>832</v>
      </c>
      <c r="D7" s="1"/>
      <c r="E7" s="1"/>
      <c r="F7" s="1" t="s">
        <v>833</v>
      </c>
      <c r="G7" s="1"/>
      <c r="J7" s="1" t="s">
        <v>834</v>
      </c>
      <c r="N7" t="s">
        <v>835</v>
      </c>
      <c r="S7" t="s">
        <v>123</v>
      </c>
    </row>
    <row r="8" spans="2:19" x14ac:dyDescent="0.25">
      <c r="J8" t="s">
        <v>836</v>
      </c>
      <c r="N8" t="s">
        <v>837</v>
      </c>
    </row>
    <row r="9" spans="2:19" x14ac:dyDescent="0.25">
      <c r="J9" t="s">
        <v>838</v>
      </c>
    </row>
    <row r="10" spans="2:19" x14ac:dyDescent="0.25">
      <c r="B10" t="s">
        <v>839</v>
      </c>
      <c r="D10" t="s">
        <v>840</v>
      </c>
      <c r="J10" t="s">
        <v>841</v>
      </c>
      <c r="L10" t="s">
        <v>842</v>
      </c>
      <c r="N10" t="s">
        <v>226</v>
      </c>
    </row>
    <row r="11" spans="2:19" x14ac:dyDescent="0.25">
      <c r="J11" t="s">
        <v>843</v>
      </c>
      <c r="L11" t="s">
        <v>844</v>
      </c>
      <c r="N11" t="s">
        <v>845</v>
      </c>
    </row>
    <row r="12" spans="2:19" x14ac:dyDescent="0.25">
      <c r="F12" t="s">
        <v>846</v>
      </c>
      <c r="G12" t="s">
        <v>847</v>
      </c>
      <c r="I12" t="s">
        <v>848</v>
      </c>
      <c r="J12" t="s">
        <v>849</v>
      </c>
    </row>
    <row r="13" spans="2:19" x14ac:dyDescent="0.25">
      <c r="C13" t="s">
        <v>850</v>
      </c>
      <c r="J13" t="s">
        <v>851</v>
      </c>
    </row>
    <row r="14" spans="2:19" x14ac:dyDescent="0.25">
      <c r="C14" t="s">
        <v>852</v>
      </c>
      <c r="F14" s="41" t="s">
        <v>853</v>
      </c>
    </row>
    <row r="15" spans="2:19" x14ac:dyDescent="0.25">
      <c r="C15" t="s">
        <v>854</v>
      </c>
      <c r="F15" t="s">
        <v>855</v>
      </c>
    </row>
    <row r="16" spans="2:19" x14ac:dyDescent="0.25">
      <c r="C16" s="26" t="s">
        <v>856</v>
      </c>
      <c r="F16" t="s">
        <v>857</v>
      </c>
    </row>
    <row r="17" spans="1:6" x14ac:dyDescent="0.25">
      <c r="D17" t="s">
        <v>858</v>
      </c>
      <c r="F17" t="s">
        <v>859</v>
      </c>
    </row>
    <row r="18" spans="1:6" x14ac:dyDescent="0.25">
      <c r="F18" t="s">
        <v>860</v>
      </c>
    </row>
    <row r="19" spans="1:6" x14ac:dyDescent="0.25">
      <c r="F19" t="s">
        <v>861</v>
      </c>
    </row>
    <row r="21" spans="1:6" ht="45" x14ac:dyDescent="0.25">
      <c r="C21" s="65" t="s">
        <v>862</v>
      </c>
      <c r="E21" s="49" t="s">
        <v>863</v>
      </c>
    </row>
    <row r="22" spans="1:6" x14ac:dyDescent="0.25">
      <c r="A22" t="s">
        <v>864</v>
      </c>
    </row>
    <row r="23" spans="1:6" x14ac:dyDescent="0.25">
      <c r="A23" s="10" t="s">
        <v>865</v>
      </c>
    </row>
    <row r="24" spans="1:6" x14ac:dyDescent="0.25">
      <c r="A24" s="10" t="s">
        <v>866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6"/>
  <sheetViews>
    <sheetView topLeftCell="F1" workbookViewId="0">
      <selection activeCell="L9" sqref="L9"/>
    </sheetView>
  </sheetViews>
  <sheetFormatPr defaultRowHeight="15" x14ac:dyDescent="0.25"/>
  <cols>
    <col min="2" max="2" width="10.5703125" customWidth="1"/>
    <col min="8" max="8" width="14" customWidth="1"/>
    <col min="9" max="9" width="15.42578125" customWidth="1"/>
    <col min="10" max="10" width="11.85546875" customWidth="1"/>
    <col min="12" max="12" width="43.42578125" customWidth="1"/>
    <col min="14" max="14" width="11.7109375" bestFit="1" customWidth="1"/>
    <col min="15" max="15" width="10.140625" bestFit="1" customWidth="1"/>
    <col min="25" max="25" width="21.7109375" customWidth="1"/>
  </cols>
  <sheetData>
    <row r="1" spans="1:25" ht="45" x14ac:dyDescent="0.25">
      <c r="A1" t="s">
        <v>867</v>
      </c>
      <c r="K1" s="105" t="s">
        <v>868</v>
      </c>
      <c r="L1" s="4" t="s">
        <v>869</v>
      </c>
      <c r="N1" s="106" t="s">
        <v>870</v>
      </c>
    </row>
    <row r="2" spans="1:25" x14ac:dyDescent="0.25">
      <c r="A2">
        <v>1</v>
      </c>
      <c r="B2" t="s">
        <v>871</v>
      </c>
      <c r="M2" t="s">
        <v>6</v>
      </c>
      <c r="N2" t="s">
        <v>872</v>
      </c>
      <c r="Y2" t="s">
        <v>873</v>
      </c>
    </row>
    <row r="3" spans="1:25" x14ac:dyDescent="0.25">
      <c r="A3">
        <v>2</v>
      </c>
      <c r="B3" t="s">
        <v>874</v>
      </c>
      <c r="M3" s="11" t="s">
        <v>875</v>
      </c>
      <c r="N3" t="s">
        <v>876</v>
      </c>
    </row>
    <row r="4" spans="1:25" ht="30" x14ac:dyDescent="0.25">
      <c r="I4" s="44" t="s">
        <v>877</v>
      </c>
      <c r="L4" s="44" t="s">
        <v>878</v>
      </c>
      <c r="M4" s="101" t="s">
        <v>879</v>
      </c>
      <c r="N4" s="49" t="s">
        <v>880</v>
      </c>
    </row>
    <row r="5" spans="1:25" x14ac:dyDescent="0.25">
      <c r="I5" s="1" t="s">
        <v>881</v>
      </c>
    </row>
    <row r="6" spans="1:25" x14ac:dyDescent="0.25">
      <c r="B6" s="1">
        <v>1</v>
      </c>
      <c r="C6" s="1">
        <v>2</v>
      </c>
      <c r="D6" s="1">
        <v>3</v>
      </c>
      <c r="E6" s="1">
        <v>4</v>
      </c>
    </row>
    <row r="7" spans="1:25" ht="90" x14ac:dyDescent="0.25">
      <c r="A7" s="42" t="s">
        <v>882</v>
      </c>
      <c r="B7" s="44" t="s">
        <v>883</v>
      </c>
      <c r="C7" s="44" t="s">
        <v>884</v>
      </c>
      <c r="D7" s="44" t="s">
        <v>883</v>
      </c>
      <c r="E7" s="44" t="s">
        <v>884</v>
      </c>
      <c r="H7" s="27" t="s">
        <v>885</v>
      </c>
      <c r="J7" s="98" t="s">
        <v>886</v>
      </c>
    </row>
    <row r="8" spans="1:25" ht="75" x14ac:dyDescent="0.25">
      <c r="A8" s="42" t="s">
        <v>887</v>
      </c>
      <c r="B8" s="31" t="s">
        <v>477</v>
      </c>
      <c r="C8" s="31" t="s">
        <v>477</v>
      </c>
      <c r="D8" s="1" t="s">
        <v>484</v>
      </c>
      <c r="E8" s="1" t="s">
        <v>484</v>
      </c>
      <c r="H8" s="44" t="s">
        <v>888</v>
      </c>
      <c r="J8" s="98" t="s">
        <v>889</v>
      </c>
    </row>
    <row r="9" spans="1:25" x14ac:dyDescent="0.25">
      <c r="A9" s="42" t="s">
        <v>879</v>
      </c>
      <c r="B9" s="8" t="s">
        <v>477</v>
      </c>
      <c r="C9" s="8" t="s">
        <v>484</v>
      </c>
      <c r="D9" s="8" t="s">
        <v>484</v>
      </c>
      <c r="E9" s="8" t="s">
        <v>484</v>
      </c>
    </row>
    <row r="10" spans="1:25" x14ac:dyDescent="0.25">
      <c r="E10" t="s">
        <v>890</v>
      </c>
      <c r="H10" s="26" t="s">
        <v>891</v>
      </c>
      <c r="I10" s="26" t="s">
        <v>892</v>
      </c>
    </row>
    <row r="14" spans="1:25" x14ac:dyDescent="0.25">
      <c r="I14" t="s">
        <v>893</v>
      </c>
    </row>
    <row r="15" spans="1:25" x14ac:dyDescent="0.25">
      <c r="I15" t="s">
        <v>894</v>
      </c>
      <c r="O15" s="34">
        <v>20</v>
      </c>
    </row>
    <row r="16" spans="1:25" x14ac:dyDescent="0.25">
      <c r="O16" s="34">
        <v>50</v>
      </c>
    </row>
    <row r="17" spans="8:15" x14ac:dyDescent="0.25">
      <c r="H17" t="s">
        <v>895</v>
      </c>
      <c r="O17" s="34">
        <v>100</v>
      </c>
    </row>
    <row r="18" spans="8:15" x14ac:dyDescent="0.25">
      <c r="H18">
        <v>1</v>
      </c>
      <c r="I18" t="s">
        <v>896</v>
      </c>
      <c r="O18" s="107">
        <v>10000</v>
      </c>
    </row>
    <row r="19" spans="8:15" x14ac:dyDescent="0.25">
      <c r="H19">
        <v>2</v>
      </c>
      <c r="I19" t="s">
        <v>897</v>
      </c>
      <c r="O19" s="34">
        <v>2500</v>
      </c>
    </row>
    <row r="20" spans="8:15" x14ac:dyDescent="0.25">
      <c r="H20">
        <v>3</v>
      </c>
      <c r="I20" t="s">
        <v>898</v>
      </c>
      <c r="O20" s="34">
        <v>3000</v>
      </c>
    </row>
    <row r="21" spans="8:15" x14ac:dyDescent="0.25">
      <c r="H21">
        <v>4</v>
      </c>
      <c r="I21" t="s">
        <v>899</v>
      </c>
      <c r="O21" s="107">
        <f>SUM(O15:O20)</f>
        <v>15670</v>
      </c>
    </row>
    <row r="24" spans="8:15" ht="90" x14ac:dyDescent="0.25">
      <c r="K24" s="42" t="s">
        <v>900</v>
      </c>
      <c r="L24" s="4" t="s">
        <v>901</v>
      </c>
    </row>
    <row r="25" spans="8:15" ht="120" x14ac:dyDescent="0.25">
      <c r="K25" s="42" t="s">
        <v>902</v>
      </c>
      <c r="L25" s="4" t="s">
        <v>903</v>
      </c>
    </row>
    <row r="26" spans="8:15" ht="90" x14ac:dyDescent="0.25">
      <c r="K26" s="42" t="s">
        <v>904</v>
      </c>
      <c r="L26" s="4" t="s">
        <v>905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C21" sqref="C21"/>
    </sheetView>
  </sheetViews>
  <sheetFormatPr defaultRowHeight="15" x14ac:dyDescent="0.25"/>
  <cols>
    <col min="3" max="3" width="35.5703125" bestFit="1" customWidth="1"/>
    <col min="4" max="4" width="31.85546875" customWidth="1"/>
    <col min="5" max="5" width="22.5703125" customWidth="1"/>
    <col min="6" max="7" width="23.28515625" customWidth="1"/>
    <col min="8" max="8" width="15" bestFit="1" customWidth="1"/>
    <col min="9" max="9" width="24.5703125" customWidth="1"/>
  </cols>
  <sheetData>
    <row r="1" spans="2:10" x14ac:dyDescent="0.25">
      <c r="C1" s="186" t="s">
        <v>43</v>
      </c>
      <c r="D1" s="186"/>
    </row>
    <row r="2" spans="2:10" x14ac:dyDescent="0.25">
      <c r="C2" s="58" t="s">
        <v>44</v>
      </c>
      <c r="D2" s="58" t="s">
        <v>45</v>
      </c>
      <c r="F2" t="s">
        <v>46</v>
      </c>
    </row>
    <row r="3" spans="2:10" ht="30" x14ac:dyDescent="0.25">
      <c r="B3">
        <v>1</v>
      </c>
      <c r="C3" s="38" t="s">
        <v>26</v>
      </c>
      <c r="D3" s="144" t="s">
        <v>47</v>
      </c>
      <c r="E3" s="187" t="s">
        <v>48</v>
      </c>
      <c r="F3" t="s">
        <v>49</v>
      </c>
    </row>
    <row r="4" spans="2:10" x14ac:dyDescent="0.25">
      <c r="B4">
        <v>2</v>
      </c>
      <c r="C4" s="174" t="s">
        <v>50</v>
      </c>
      <c r="D4" s="37" t="s">
        <v>51</v>
      </c>
      <c r="E4" s="187"/>
    </row>
    <row r="5" spans="2:10" x14ac:dyDescent="0.25">
      <c r="B5">
        <v>3</v>
      </c>
      <c r="C5" s="37" t="s">
        <v>52</v>
      </c>
      <c r="D5" s="37" t="s">
        <v>53</v>
      </c>
      <c r="E5" s="187"/>
    </row>
    <row r="6" spans="2:10" x14ac:dyDescent="0.25">
      <c r="B6">
        <v>4</v>
      </c>
      <c r="C6" s="37" t="s">
        <v>54</v>
      </c>
      <c r="D6" s="37"/>
    </row>
    <row r="7" spans="2:10" x14ac:dyDescent="0.25">
      <c r="B7">
        <v>5</v>
      </c>
      <c r="C7" s="37" t="s">
        <v>55</v>
      </c>
      <c r="D7" s="37"/>
    </row>
    <row r="8" spans="2:10" x14ac:dyDescent="0.25">
      <c r="C8" s="37"/>
      <c r="D8" s="37"/>
    </row>
    <row r="11" spans="2:10" x14ac:dyDescent="0.25">
      <c r="D11">
        <v>1</v>
      </c>
      <c r="E11">
        <v>2</v>
      </c>
      <c r="F11">
        <v>3</v>
      </c>
      <c r="G11">
        <v>4</v>
      </c>
      <c r="H11">
        <v>5</v>
      </c>
      <c r="I11">
        <v>6</v>
      </c>
    </row>
    <row r="12" spans="2:10" x14ac:dyDescent="0.25">
      <c r="C12" s="37" t="s">
        <v>56</v>
      </c>
      <c r="D12" s="38" t="s">
        <v>57</v>
      </c>
      <c r="E12" s="37" t="s">
        <v>50</v>
      </c>
      <c r="F12" s="37" t="s">
        <v>52</v>
      </c>
      <c r="G12" s="37" t="s">
        <v>54</v>
      </c>
      <c r="H12" s="37" t="s">
        <v>55</v>
      </c>
      <c r="I12" s="37" t="s">
        <v>58</v>
      </c>
    </row>
    <row r="13" spans="2:10" x14ac:dyDescent="0.25">
      <c r="B13">
        <v>1</v>
      </c>
      <c r="C13" s="37" t="s">
        <v>59</v>
      </c>
      <c r="D13" s="37" t="s">
        <v>60</v>
      </c>
      <c r="E13" s="37" t="s">
        <v>60</v>
      </c>
      <c r="F13" s="37" t="s">
        <v>60</v>
      </c>
      <c r="G13" s="37" t="s">
        <v>61</v>
      </c>
      <c r="H13" s="37" t="s">
        <v>60</v>
      </c>
      <c r="I13" s="59" t="s">
        <v>62</v>
      </c>
      <c r="J13" s="51" t="s">
        <v>63</v>
      </c>
    </row>
    <row r="14" spans="2:10" x14ac:dyDescent="0.25">
      <c r="B14">
        <v>2</v>
      </c>
      <c r="C14" s="38" t="s">
        <v>64</v>
      </c>
      <c r="D14" s="37" t="s">
        <v>65</v>
      </c>
      <c r="E14" s="38" t="s">
        <v>66</v>
      </c>
      <c r="F14" s="38" t="s">
        <v>67</v>
      </c>
      <c r="G14" s="38" t="s">
        <v>68</v>
      </c>
      <c r="H14" s="38" t="s">
        <v>55</v>
      </c>
      <c r="I14" s="38" t="s">
        <v>69</v>
      </c>
      <c r="J14" s="60"/>
    </row>
    <row r="15" spans="2:10" x14ac:dyDescent="0.25">
      <c r="B15">
        <v>3</v>
      </c>
      <c r="C15" s="38" t="s">
        <v>70</v>
      </c>
      <c r="D15" s="37" t="s">
        <v>71</v>
      </c>
      <c r="E15" s="38" t="s">
        <v>72</v>
      </c>
      <c r="F15" s="38" t="s">
        <v>73</v>
      </c>
      <c r="G15" s="38" t="s">
        <v>74</v>
      </c>
      <c r="H15" s="38" t="s">
        <v>75</v>
      </c>
      <c r="I15" s="38" t="s">
        <v>76</v>
      </c>
      <c r="J15" s="60"/>
    </row>
    <row r="16" spans="2:10" x14ac:dyDescent="0.25">
      <c r="B16">
        <v>4</v>
      </c>
      <c r="C16" s="37" t="s">
        <v>12</v>
      </c>
      <c r="D16" s="37" t="s">
        <v>77</v>
      </c>
      <c r="E16" s="37" t="s">
        <v>77</v>
      </c>
      <c r="F16" s="37" t="s">
        <v>77</v>
      </c>
      <c r="G16" s="61" t="s">
        <v>78</v>
      </c>
      <c r="H16" s="37" t="s">
        <v>77</v>
      </c>
      <c r="I16" s="37" t="s">
        <v>77</v>
      </c>
    </row>
    <row r="17" spans="1:9" x14ac:dyDescent="0.25">
      <c r="B17">
        <v>5</v>
      </c>
      <c r="C17" s="37" t="s">
        <v>79</v>
      </c>
      <c r="D17" s="37" t="s">
        <v>80</v>
      </c>
      <c r="E17" s="37" t="s">
        <v>80</v>
      </c>
      <c r="F17" s="37" t="s">
        <v>80</v>
      </c>
      <c r="G17" s="61" t="s">
        <v>81</v>
      </c>
      <c r="H17" s="37" t="s">
        <v>80</v>
      </c>
      <c r="I17" s="37" t="s">
        <v>80</v>
      </c>
    </row>
    <row r="22" spans="1:9" x14ac:dyDescent="0.25">
      <c r="C22" s="7" t="s">
        <v>82</v>
      </c>
    </row>
    <row r="23" spans="1:9" x14ac:dyDescent="0.25">
      <c r="A23">
        <v>1</v>
      </c>
      <c r="B23" s="11" t="s">
        <v>83</v>
      </c>
      <c r="C23" t="s">
        <v>84</v>
      </c>
    </row>
    <row r="24" spans="1:9" x14ac:dyDescent="0.25">
      <c r="C24" s="10" t="s">
        <v>85</v>
      </c>
      <c r="D24" t="s">
        <v>86</v>
      </c>
    </row>
    <row r="25" spans="1:9" x14ac:dyDescent="0.25">
      <c r="C25" s="10" t="s">
        <v>87</v>
      </c>
      <c r="D25" t="s">
        <v>88</v>
      </c>
    </row>
    <row r="26" spans="1:9" x14ac:dyDescent="0.25">
      <c r="C26" s="10" t="s">
        <v>89</v>
      </c>
      <c r="D26" t="s">
        <v>90</v>
      </c>
    </row>
    <row r="27" spans="1:9" x14ac:dyDescent="0.25">
      <c r="C27" s="10" t="s">
        <v>91</v>
      </c>
      <c r="D27" t="s">
        <v>92</v>
      </c>
    </row>
    <row r="28" spans="1:9" x14ac:dyDescent="0.25">
      <c r="C28" s="10" t="s">
        <v>93</v>
      </c>
      <c r="D28" t="s">
        <v>94</v>
      </c>
    </row>
    <row r="31" spans="1:9" x14ac:dyDescent="0.25">
      <c r="B31" s="11" t="s">
        <v>95</v>
      </c>
      <c r="C31" t="s">
        <v>96</v>
      </c>
    </row>
    <row r="32" spans="1:9" x14ac:dyDescent="0.25">
      <c r="A32">
        <v>2</v>
      </c>
      <c r="C32" t="s">
        <v>97</v>
      </c>
      <c r="D32" t="s">
        <v>98</v>
      </c>
    </row>
    <row r="33" spans="1:4" x14ac:dyDescent="0.25">
      <c r="A33">
        <v>3</v>
      </c>
      <c r="C33" t="s">
        <v>99</v>
      </c>
      <c r="D33" t="s">
        <v>100</v>
      </c>
    </row>
    <row r="34" spans="1:4" x14ac:dyDescent="0.25">
      <c r="A34">
        <v>4</v>
      </c>
      <c r="C34" t="s">
        <v>101</v>
      </c>
      <c r="D34" t="s">
        <v>102</v>
      </c>
    </row>
    <row r="35" spans="1:4" x14ac:dyDescent="0.25">
      <c r="A35">
        <v>5</v>
      </c>
      <c r="C35" t="s">
        <v>103</v>
      </c>
    </row>
  </sheetData>
  <mergeCells count="2">
    <mergeCell ref="C1:D1"/>
    <mergeCell ref="E3:E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Y46"/>
  <sheetViews>
    <sheetView zoomScale="90" zoomScaleNormal="90" workbookViewId="0">
      <selection activeCell="K25" sqref="K25"/>
    </sheetView>
  </sheetViews>
  <sheetFormatPr defaultRowHeight="15" x14ac:dyDescent="0.25"/>
  <cols>
    <col min="14" max="14" width="13" bestFit="1" customWidth="1"/>
  </cols>
  <sheetData>
    <row r="1" spans="5:25" x14ac:dyDescent="0.25">
      <c r="H1" s="7" t="s">
        <v>906</v>
      </c>
      <c r="O1" s="85"/>
      <c r="P1" t="s">
        <v>907</v>
      </c>
    </row>
    <row r="8" spans="5:25" x14ac:dyDescent="0.25">
      <c r="M8" t="s">
        <v>908</v>
      </c>
      <c r="N8" t="s">
        <v>909</v>
      </c>
    </row>
    <row r="9" spans="5:25" x14ac:dyDescent="0.25">
      <c r="M9" t="s">
        <v>910</v>
      </c>
      <c r="N9" t="s">
        <v>911</v>
      </c>
      <c r="U9" s="47">
        <v>43834</v>
      </c>
      <c r="W9" t="s">
        <v>912</v>
      </c>
      <c r="Y9" s="11" t="s">
        <v>804</v>
      </c>
    </row>
    <row r="10" spans="5:25" x14ac:dyDescent="0.25">
      <c r="M10" t="s">
        <v>913</v>
      </c>
      <c r="N10" t="s">
        <v>914</v>
      </c>
      <c r="O10" t="s">
        <v>915</v>
      </c>
      <c r="U10" s="86"/>
      <c r="V10" s="86"/>
      <c r="W10" s="86"/>
      <c r="X10" s="86"/>
      <c r="Y10" s="86"/>
    </row>
    <row r="11" spans="5:25" x14ac:dyDescent="0.25">
      <c r="E11" s="7" t="s">
        <v>916</v>
      </c>
      <c r="M11" t="s">
        <v>917</v>
      </c>
      <c r="N11">
        <v>10</v>
      </c>
      <c r="W11" s="1" t="s">
        <v>918</v>
      </c>
    </row>
    <row r="12" spans="5:25" x14ac:dyDescent="0.25">
      <c r="E12" s="7" t="s">
        <v>919</v>
      </c>
      <c r="W12" s="1" t="s">
        <v>920</v>
      </c>
    </row>
    <row r="13" spans="5:25" x14ac:dyDescent="0.25">
      <c r="E13" s="7" t="s">
        <v>921</v>
      </c>
    </row>
    <row r="14" spans="5:25" x14ac:dyDescent="0.25">
      <c r="E14" t="s">
        <v>922</v>
      </c>
      <c r="O14" s="198" t="s">
        <v>923</v>
      </c>
      <c r="P14" s="199"/>
    </row>
    <row r="15" spans="5:25" x14ac:dyDescent="0.25">
      <c r="O15" s="87"/>
      <c r="P15" s="88"/>
    </row>
    <row r="16" spans="5:25" x14ac:dyDescent="0.25">
      <c r="O16" s="87"/>
      <c r="P16" s="89" t="s">
        <v>924</v>
      </c>
    </row>
    <row r="17" spans="3:19" x14ac:dyDescent="0.25">
      <c r="O17" s="90"/>
      <c r="P17" s="91"/>
    </row>
    <row r="22" spans="3:19" x14ac:dyDescent="0.25">
      <c r="N22" s="148" t="s">
        <v>705</v>
      </c>
      <c r="O22" s="137" t="s">
        <v>907</v>
      </c>
    </row>
    <row r="23" spans="3:19" x14ac:dyDescent="0.25">
      <c r="C23" s="7" t="s">
        <v>925</v>
      </c>
      <c r="N23">
        <v>1</v>
      </c>
      <c r="O23" s="138" t="s">
        <v>926</v>
      </c>
    </row>
    <row r="24" spans="3:19" x14ac:dyDescent="0.25">
      <c r="C24" t="s">
        <v>927</v>
      </c>
      <c r="N24">
        <v>2</v>
      </c>
      <c r="O24" s="147" t="s">
        <v>928</v>
      </c>
      <c r="S24" t="s">
        <v>929</v>
      </c>
    </row>
    <row r="25" spans="3:19" x14ac:dyDescent="0.25">
      <c r="C25" t="s">
        <v>930</v>
      </c>
      <c r="S25" t="s">
        <v>931</v>
      </c>
    </row>
    <row r="26" spans="3:19" x14ac:dyDescent="0.25">
      <c r="C26" t="s">
        <v>932</v>
      </c>
      <c r="S26" t="s">
        <v>933</v>
      </c>
    </row>
    <row r="27" spans="3:19" x14ac:dyDescent="0.25">
      <c r="C27" t="s">
        <v>934</v>
      </c>
      <c r="N27">
        <v>3</v>
      </c>
      <c r="O27" t="s">
        <v>935</v>
      </c>
    </row>
    <row r="28" spans="3:19" x14ac:dyDescent="0.25">
      <c r="C28" t="s">
        <v>936</v>
      </c>
    </row>
    <row r="30" spans="3:19" x14ac:dyDescent="0.25">
      <c r="N30" s="148" t="s">
        <v>705</v>
      </c>
      <c r="O30" s="137" t="s">
        <v>937</v>
      </c>
    </row>
    <row r="31" spans="3:19" x14ac:dyDescent="0.25">
      <c r="C31" s="7" t="s">
        <v>938</v>
      </c>
      <c r="E31" s="7" t="s">
        <v>939</v>
      </c>
      <c r="N31">
        <v>1</v>
      </c>
      <c r="O31" t="s">
        <v>923</v>
      </c>
    </row>
    <row r="32" spans="3:19" x14ac:dyDescent="0.25">
      <c r="C32" t="s">
        <v>940</v>
      </c>
      <c r="E32" t="s">
        <v>941</v>
      </c>
      <c r="N32">
        <v>2</v>
      </c>
      <c r="O32" t="s">
        <v>924</v>
      </c>
    </row>
    <row r="33" spans="3:5" x14ac:dyDescent="0.25">
      <c r="C33" t="s">
        <v>942</v>
      </c>
      <c r="E33" t="s">
        <v>943</v>
      </c>
    </row>
    <row r="34" spans="3:5" x14ac:dyDescent="0.25">
      <c r="E34" t="s">
        <v>944</v>
      </c>
    </row>
    <row r="37" spans="3:5" x14ac:dyDescent="0.25">
      <c r="C37" s="7" t="s">
        <v>945</v>
      </c>
    </row>
    <row r="38" spans="3:5" x14ac:dyDescent="0.25">
      <c r="C38" s="10" t="s">
        <v>946</v>
      </c>
    </row>
    <row r="39" spans="3:5" x14ac:dyDescent="0.25">
      <c r="C39" s="10" t="s">
        <v>947</v>
      </c>
    </row>
    <row r="40" spans="3:5" x14ac:dyDescent="0.25">
      <c r="C40" s="10" t="s">
        <v>948</v>
      </c>
    </row>
    <row r="41" spans="3:5" x14ac:dyDescent="0.25">
      <c r="D41" s="10" t="s">
        <v>949</v>
      </c>
    </row>
    <row r="42" spans="3:5" x14ac:dyDescent="0.25">
      <c r="D42" s="10" t="s">
        <v>950</v>
      </c>
    </row>
    <row r="43" spans="3:5" x14ac:dyDescent="0.25">
      <c r="D43" s="10" t="s">
        <v>951</v>
      </c>
    </row>
    <row r="44" spans="3:5" x14ac:dyDescent="0.25">
      <c r="D44" s="10" t="s">
        <v>952</v>
      </c>
    </row>
    <row r="45" spans="3:5" x14ac:dyDescent="0.25">
      <c r="D45" s="10" t="s">
        <v>953</v>
      </c>
    </row>
    <row r="46" spans="3:5" x14ac:dyDescent="0.25">
      <c r="D46" s="10" t="s">
        <v>954</v>
      </c>
    </row>
  </sheetData>
  <mergeCells count="1">
    <mergeCell ref="O14:P1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F1:AL47"/>
  <sheetViews>
    <sheetView topLeftCell="C1" workbookViewId="0">
      <selection activeCell="G21" sqref="G21"/>
    </sheetView>
  </sheetViews>
  <sheetFormatPr defaultRowHeight="15" x14ac:dyDescent="0.25"/>
  <cols>
    <col min="8" max="8" width="10.42578125" customWidth="1"/>
    <col min="15" max="15" width="24.42578125" bestFit="1" customWidth="1"/>
  </cols>
  <sheetData>
    <row r="1" spans="8:38" x14ac:dyDescent="0.25">
      <c r="L1" t="s">
        <v>955</v>
      </c>
      <c r="O1" t="s">
        <v>956</v>
      </c>
      <c r="P1" t="s">
        <v>957</v>
      </c>
    </row>
    <row r="2" spans="8:38" x14ac:dyDescent="0.25">
      <c r="O2" t="s">
        <v>958</v>
      </c>
      <c r="AD2" s="200" t="s">
        <v>959</v>
      </c>
      <c r="AE2" s="200"/>
      <c r="AF2" s="200"/>
      <c r="AG2" s="200"/>
      <c r="AI2" s="193" t="s">
        <v>474</v>
      </c>
      <c r="AJ2" s="193"/>
      <c r="AK2" s="193"/>
      <c r="AL2" s="193"/>
    </row>
    <row r="3" spans="8:38" x14ac:dyDescent="0.25">
      <c r="H3" s="201" t="s">
        <v>960</v>
      </c>
      <c r="I3" s="204" t="s">
        <v>961</v>
      </c>
      <c r="J3" s="205"/>
      <c r="K3" s="206"/>
      <c r="L3" s="201" t="s">
        <v>962</v>
      </c>
      <c r="AD3" s="71" t="s">
        <v>963</v>
      </c>
      <c r="AE3" s="92" t="s">
        <v>202</v>
      </c>
      <c r="AF3" s="70" t="s">
        <v>964</v>
      </c>
      <c r="AG3" s="92" t="s">
        <v>202</v>
      </c>
      <c r="AI3" s="45" t="s">
        <v>965</v>
      </c>
      <c r="AJ3" s="93" t="s">
        <v>202</v>
      </c>
      <c r="AK3" s="50"/>
      <c r="AL3" s="45"/>
    </row>
    <row r="4" spans="8:38" x14ac:dyDescent="0.25">
      <c r="H4" s="202"/>
      <c r="I4">
        <v>1</v>
      </c>
      <c r="J4" t="s">
        <v>966</v>
      </c>
      <c r="L4" s="202"/>
      <c r="T4" t="s">
        <v>967</v>
      </c>
      <c r="AD4" s="7"/>
      <c r="AE4" s="7"/>
      <c r="AF4" s="94"/>
      <c r="AG4" s="7"/>
      <c r="AK4" s="51"/>
    </row>
    <row r="5" spans="8:38" x14ac:dyDescent="0.25">
      <c r="H5" s="202"/>
      <c r="I5">
        <v>2</v>
      </c>
      <c r="J5" t="s">
        <v>968</v>
      </c>
      <c r="L5" s="202"/>
      <c r="P5" s="7" t="s">
        <v>969</v>
      </c>
      <c r="T5" t="s">
        <v>970</v>
      </c>
      <c r="AD5" s="7"/>
      <c r="AE5" s="7"/>
      <c r="AF5" s="94"/>
      <c r="AG5" s="7"/>
      <c r="AK5" s="51"/>
    </row>
    <row r="6" spans="8:38" x14ac:dyDescent="0.25">
      <c r="H6" s="202"/>
      <c r="I6">
        <v>3</v>
      </c>
      <c r="J6" t="s">
        <v>971</v>
      </c>
      <c r="L6" s="202"/>
      <c r="P6" t="s">
        <v>972</v>
      </c>
      <c r="T6" t="s">
        <v>973</v>
      </c>
      <c r="AD6" s="7"/>
      <c r="AE6" s="7"/>
      <c r="AF6" s="94"/>
      <c r="AG6" s="7"/>
      <c r="AK6" s="51"/>
    </row>
    <row r="7" spans="8:38" x14ac:dyDescent="0.25">
      <c r="H7" s="202"/>
      <c r="I7">
        <v>4</v>
      </c>
      <c r="J7" t="s">
        <v>974</v>
      </c>
      <c r="L7" s="202"/>
      <c r="T7" t="s">
        <v>975</v>
      </c>
      <c r="Y7" s="32">
        <v>100000</v>
      </c>
      <c r="Z7" s="32">
        <v>1000000</v>
      </c>
      <c r="AD7" s="7"/>
      <c r="AE7" s="7"/>
      <c r="AF7" s="94"/>
      <c r="AG7" s="7"/>
      <c r="AK7" s="51"/>
    </row>
    <row r="8" spans="8:38" x14ac:dyDescent="0.25">
      <c r="H8" s="202"/>
      <c r="L8" s="202"/>
      <c r="M8" s="46" t="s">
        <v>976</v>
      </c>
      <c r="O8" s="1" t="s">
        <v>977</v>
      </c>
      <c r="T8" t="s">
        <v>978</v>
      </c>
    </row>
    <row r="9" spans="8:38" x14ac:dyDescent="0.25">
      <c r="H9" s="202"/>
      <c r="L9" s="202"/>
      <c r="T9" t="s">
        <v>979</v>
      </c>
      <c r="Y9" t="s">
        <v>980</v>
      </c>
    </row>
    <row r="10" spans="8:38" x14ac:dyDescent="0.25">
      <c r="H10" s="202"/>
      <c r="L10" s="202"/>
      <c r="P10" s="7" t="s">
        <v>981</v>
      </c>
      <c r="AD10" s="193" t="s">
        <v>982</v>
      </c>
      <c r="AE10" s="193"/>
      <c r="AF10" s="193"/>
      <c r="AG10" s="193"/>
      <c r="AI10" s="193" t="s">
        <v>983</v>
      </c>
      <c r="AJ10" s="193"/>
      <c r="AK10" s="193"/>
      <c r="AL10" s="193"/>
    </row>
    <row r="11" spans="8:38" x14ac:dyDescent="0.25">
      <c r="H11" s="203"/>
      <c r="I11" s="204" t="s">
        <v>984</v>
      </c>
      <c r="J11" s="205"/>
      <c r="K11" s="206"/>
      <c r="L11" s="203"/>
      <c r="P11" t="s">
        <v>985</v>
      </c>
      <c r="AD11" s="45" t="s">
        <v>986</v>
      </c>
      <c r="AE11" s="93" t="s">
        <v>202</v>
      </c>
      <c r="AF11" s="50"/>
      <c r="AG11" s="45"/>
      <c r="AI11" s="45"/>
      <c r="AK11" s="50" t="s">
        <v>474</v>
      </c>
      <c r="AL11" s="93" t="s">
        <v>202</v>
      </c>
    </row>
    <row r="12" spans="8:38" x14ac:dyDescent="0.25">
      <c r="P12" t="s">
        <v>987</v>
      </c>
      <c r="AF12" s="51"/>
      <c r="AK12" s="51"/>
    </row>
    <row r="13" spans="8:38" x14ac:dyDescent="0.25">
      <c r="P13" t="s">
        <v>988</v>
      </c>
      <c r="AF13" s="51"/>
      <c r="AK13" s="51"/>
    </row>
    <row r="14" spans="8:38" x14ac:dyDescent="0.25">
      <c r="P14" t="s">
        <v>989</v>
      </c>
      <c r="AF14" s="51"/>
      <c r="AK14" s="51"/>
    </row>
    <row r="15" spans="8:38" x14ac:dyDescent="0.25">
      <c r="P15" t="s">
        <v>990</v>
      </c>
      <c r="AF15" s="51"/>
      <c r="AK15" s="51"/>
    </row>
    <row r="16" spans="8:38" x14ac:dyDescent="0.25">
      <c r="L16" t="s">
        <v>991</v>
      </c>
    </row>
    <row r="18" spans="9:15" x14ac:dyDescent="0.25">
      <c r="J18" s="26" t="s">
        <v>992</v>
      </c>
      <c r="N18" s="26" t="s">
        <v>993</v>
      </c>
    </row>
    <row r="19" spans="9:15" x14ac:dyDescent="0.25">
      <c r="J19" s="7" t="s">
        <v>994</v>
      </c>
      <c r="N19" s="7" t="s">
        <v>995</v>
      </c>
    </row>
    <row r="20" spans="9:15" x14ac:dyDescent="0.25">
      <c r="J20" s="142" t="s">
        <v>996</v>
      </c>
      <c r="N20">
        <v>1</v>
      </c>
      <c r="O20" t="s">
        <v>997</v>
      </c>
    </row>
    <row r="21" spans="9:15" x14ac:dyDescent="0.25">
      <c r="I21">
        <v>1</v>
      </c>
      <c r="J21" t="s">
        <v>998</v>
      </c>
      <c r="N21">
        <v>2</v>
      </c>
      <c r="O21" t="s">
        <v>999</v>
      </c>
    </row>
    <row r="22" spans="9:15" x14ac:dyDescent="0.25">
      <c r="I22">
        <v>2</v>
      </c>
      <c r="J22" t="s">
        <v>1000</v>
      </c>
    </row>
    <row r="23" spans="9:15" x14ac:dyDescent="0.25">
      <c r="I23">
        <v>3</v>
      </c>
      <c r="J23" t="s">
        <v>1001</v>
      </c>
    </row>
    <row r="24" spans="9:15" x14ac:dyDescent="0.25">
      <c r="I24">
        <v>4</v>
      </c>
      <c r="J24" t="s">
        <v>1002</v>
      </c>
    </row>
    <row r="26" spans="9:15" x14ac:dyDescent="0.25">
      <c r="L26" t="s">
        <v>1003</v>
      </c>
    </row>
    <row r="27" spans="9:15" x14ac:dyDescent="0.25">
      <c r="M27" t="s">
        <v>1004</v>
      </c>
    </row>
    <row r="33" spans="6:14" x14ac:dyDescent="0.25">
      <c r="J33" t="s">
        <v>1005</v>
      </c>
      <c r="N33" t="s">
        <v>1006</v>
      </c>
    </row>
    <row r="37" spans="6:14" x14ac:dyDescent="0.25">
      <c r="F37" t="s">
        <v>1007</v>
      </c>
    </row>
    <row r="38" spans="6:14" x14ac:dyDescent="0.25">
      <c r="F38">
        <v>1</v>
      </c>
      <c r="G38" t="s">
        <v>1008</v>
      </c>
    </row>
    <row r="39" spans="6:14" x14ac:dyDescent="0.25">
      <c r="F39">
        <v>2</v>
      </c>
      <c r="G39" t="s">
        <v>1009</v>
      </c>
    </row>
    <row r="40" spans="6:14" x14ac:dyDescent="0.25">
      <c r="F40">
        <v>3</v>
      </c>
      <c r="G40" t="s">
        <v>1010</v>
      </c>
    </row>
    <row r="43" spans="6:14" x14ac:dyDescent="0.25">
      <c r="F43" t="s">
        <v>1011</v>
      </c>
    </row>
    <row r="44" spans="6:14" x14ac:dyDescent="0.25">
      <c r="F44">
        <v>1</v>
      </c>
      <c r="G44" t="s">
        <v>1012</v>
      </c>
    </row>
    <row r="45" spans="6:14" x14ac:dyDescent="0.25">
      <c r="F45">
        <v>2</v>
      </c>
      <c r="G45" t="s">
        <v>1013</v>
      </c>
    </row>
    <row r="46" spans="6:14" x14ac:dyDescent="0.25">
      <c r="F46">
        <v>3</v>
      </c>
      <c r="G46" t="s">
        <v>1014</v>
      </c>
    </row>
    <row r="47" spans="6:14" x14ac:dyDescent="0.25">
      <c r="F47">
        <v>4</v>
      </c>
      <c r="G47" t="s">
        <v>1015</v>
      </c>
    </row>
  </sheetData>
  <mergeCells count="8">
    <mergeCell ref="AD2:AG2"/>
    <mergeCell ref="AI2:AL2"/>
    <mergeCell ref="H3:H11"/>
    <mergeCell ref="I3:K3"/>
    <mergeCell ref="L3:L11"/>
    <mergeCell ref="AD10:AG10"/>
    <mergeCell ref="AI10:AL10"/>
    <mergeCell ref="I11:K1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W26"/>
  <sheetViews>
    <sheetView zoomScale="90" zoomScaleNormal="90" workbookViewId="0">
      <selection activeCell="I25" sqref="I25"/>
    </sheetView>
  </sheetViews>
  <sheetFormatPr defaultRowHeight="15" x14ac:dyDescent="0.25"/>
  <cols>
    <col min="16" max="16" width="1.5703125" customWidth="1"/>
    <col min="23" max="23" width="11.140625" bestFit="1" customWidth="1"/>
  </cols>
  <sheetData>
    <row r="1" spans="2:23" x14ac:dyDescent="0.25">
      <c r="G1" t="s">
        <v>1016</v>
      </c>
    </row>
    <row r="3" spans="2:23" x14ac:dyDescent="0.25">
      <c r="Q3" t="s">
        <v>1017</v>
      </c>
    </row>
    <row r="4" spans="2:23" x14ac:dyDescent="0.25">
      <c r="C4" s="55" t="s">
        <v>1018</v>
      </c>
      <c r="D4" s="55"/>
      <c r="E4" s="55"/>
      <c r="M4" s="55" t="s">
        <v>1019</v>
      </c>
      <c r="Q4" t="s">
        <v>1020</v>
      </c>
    </row>
    <row r="5" spans="2:23" x14ac:dyDescent="0.25">
      <c r="C5" s="7" t="s">
        <v>1021</v>
      </c>
      <c r="Q5" t="s">
        <v>1022</v>
      </c>
    </row>
    <row r="6" spans="2:23" x14ac:dyDescent="0.25">
      <c r="B6">
        <v>1</v>
      </c>
      <c r="C6" t="s">
        <v>1023</v>
      </c>
      <c r="M6" t="s">
        <v>1024</v>
      </c>
    </row>
    <row r="7" spans="2:23" x14ac:dyDescent="0.25">
      <c r="B7">
        <v>2</v>
      </c>
      <c r="C7" t="s">
        <v>1025</v>
      </c>
      <c r="M7" t="s">
        <v>1026</v>
      </c>
    </row>
    <row r="8" spans="2:23" x14ac:dyDescent="0.25">
      <c r="B8">
        <v>3</v>
      </c>
      <c r="C8" t="s">
        <v>1027</v>
      </c>
      <c r="M8" t="s">
        <v>1028</v>
      </c>
    </row>
    <row r="9" spans="2:23" x14ac:dyDescent="0.25">
      <c r="B9">
        <v>4</v>
      </c>
      <c r="C9" t="s">
        <v>1029</v>
      </c>
      <c r="M9" t="s">
        <v>1030</v>
      </c>
    </row>
    <row r="11" spans="2:23" x14ac:dyDescent="0.25">
      <c r="W11" t="s">
        <v>1031</v>
      </c>
    </row>
    <row r="12" spans="2:23" x14ac:dyDescent="0.25">
      <c r="W12" t="s">
        <v>1032</v>
      </c>
    </row>
    <row r="13" spans="2:23" x14ac:dyDescent="0.25">
      <c r="D13" s="83" t="s">
        <v>1033</v>
      </c>
      <c r="P13" s="84" t="s">
        <v>1034</v>
      </c>
      <c r="W13" s="34">
        <v>100</v>
      </c>
    </row>
    <row r="14" spans="2:23" x14ac:dyDescent="0.25">
      <c r="W14" s="34">
        <v>250</v>
      </c>
    </row>
    <row r="15" spans="2:23" x14ac:dyDescent="0.25">
      <c r="C15" t="s">
        <v>1035</v>
      </c>
      <c r="W15" s="34">
        <v>2500</v>
      </c>
    </row>
    <row r="16" spans="2:23" x14ac:dyDescent="0.25">
      <c r="C16" t="s">
        <v>1036</v>
      </c>
      <c r="M16" t="s">
        <v>243</v>
      </c>
      <c r="O16" t="s">
        <v>1037</v>
      </c>
      <c r="R16" t="s">
        <v>1038</v>
      </c>
      <c r="T16" t="s">
        <v>1039</v>
      </c>
      <c r="W16" s="34">
        <v>5000</v>
      </c>
    </row>
    <row r="17" spans="3:23" x14ac:dyDescent="0.25">
      <c r="C17" t="s">
        <v>1040</v>
      </c>
      <c r="W17" s="34">
        <v>10000</v>
      </c>
    </row>
    <row r="18" spans="3:23" x14ac:dyDescent="0.25">
      <c r="C18" t="s">
        <v>1041</v>
      </c>
      <c r="N18" s="1" t="s">
        <v>1042</v>
      </c>
      <c r="Q18" s="1" t="s">
        <v>1043</v>
      </c>
      <c r="S18" t="s">
        <v>1044</v>
      </c>
      <c r="W18" s="81">
        <v>25000</v>
      </c>
    </row>
    <row r="19" spans="3:23" x14ac:dyDescent="0.25">
      <c r="C19" t="s">
        <v>1045</v>
      </c>
      <c r="N19" s="1"/>
      <c r="W19" s="34">
        <v>20</v>
      </c>
    </row>
    <row r="20" spans="3:23" x14ac:dyDescent="0.25">
      <c r="N20">
        <v>1</v>
      </c>
      <c r="O20" t="s">
        <v>966</v>
      </c>
      <c r="W20" s="34">
        <v>300</v>
      </c>
    </row>
    <row r="21" spans="3:23" x14ac:dyDescent="0.25">
      <c r="N21">
        <v>2</v>
      </c>
      <c r="O21" t="s">
        <v>968</v>
      </c>
      <c r="W21" s="34">
        <v>7500</v>
      </c>
    </row>
    <row r="22" spans="3:23" x14ac:dyDescent="0.25">
      <c r="N22">
        <v>3</v>
      </c>
      <c r="O22" t="s">
        <v>971</v>
      </c>
      <c r="W22" s="81">
        <v>50000</v>
      </c>
    </row>
    <row r="23" spans="3:23" x14ac:dyDescent="0.25">
      <c r="C23" t="s">
        <v>916</v>
      </c>
      <c r="N23">
        <v>4</v>
      </c>
      <c r="O23" t="s">
        <v>1046</v>
      </c>
      <c r="W23" s="81">
        <v>100000</v>
      </c>
    </row>
    <row r="24" spans="3:23" x14ac:dyDescent="0.25">
      <c r="C24" s="7" t="s">
        <v>919</v>
      </c>
      <c r="N24">
        <v>5</v>
      </c>
      <c r="O24" t="s">
        <v>1047</v>
      </c>
      <c r="W24" s="81">
        <v>500000</v>
      </c>
    </row>
    <row r="25" spans="3:23" x14ac:dyDescent="0.25">
      <c r="C25" s="7" t="s">
        <v>921</v>
      </c>
      <c r="N25">
        <v>6</v>
      </c>
      <c r="O25" t="s">
        <v>974</v>
      </c>
    </row>
    <row r="26" spans="3:23" x14ac:dyDescent="0.25">
      <c r="C26" t="s">
        <v>1048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58"/>
  <sheetViews>
    <sheetView workbookViewId="0">
      <selection activeCell="C22" sqref="C22"/>
    </sheetView>
  </sheetViews>
  <sheetFormatPr defaultRowHeight="15" x14ac:dyDescent="0.25"/>
  <cols>
    <col min="1" max="1" width="22.85546875" customWidth="1"/>
    <col min="2" max="2" width="28.85546875" customWidth="1"/>
    <col min="8" max="8" width="10.7109375" bestFit="1" customWidth="1"/>
    <col min="17" max="17" width="11.5703125" customWidth="1"/>
    <col min="31" max="31" width="11.140625" bestFit="1" customWidth="1"/>
  </cols>
  <sheetData>
    <row r="1" spans="1:36" x14ac:dyDescent="0.25">
      <c r="H1" t="s">
        <v>1049</v>
      </c>
    </row>
    <row r="2" spans="1:36" x14ac:dyDescent="0.25">
      <c r="AC2" t="s">
        <v>1050</v>
      </c>
    </row>
    <row r="4" spans="1:36" x14ac:dyDescent="0.25">
      <c r="B4" s="26" t="s">
        <v>679</v>
      </c>
      <c r="G4" s="26" t="s">
        <v>1051</v>
      </c>
      <c r="Q4" s="26" t="s">
        <v>681</v>
      </c>
      <c r="AD4" t="s">
        <v>1052</v>
      </c>
      <c r="AG4" t="s">
        <v>1053</v>
      </c>
    </row>
    <row r="5" spans="1:36" x14ac:dyDescent="0.25">
      <c r="A5">
        <v>1</v>
      </c>
      <c r="B5" t="s">
        <v>1054</v>
      </c>
      <c r="Q5" t="s">
        <v>1055</v>
      </c>
      <c r="AD5">
        <v>1</v>
      </c>
      <c r="AE5" s="34">
        <v>100000</v>
      </c>
      <c r="AG5" t="s">
        <v>1056</v>
      </c>
      <c r="AJ5" t="s">
        <v>1057</v>
      </c>
    </row>
    <row r="6" spans="1:36" x14ac:dyDescent="0.25">
      <c r="A6">
        <v>2</v>
      </c>
      <c r="B6" t="s">
        <v>1058</v>
      </c>
      <c r="F6">
        <v>1</v>
      </c>
      <c r="G6" t="s">
        <v>1059</v>
      </c>
      <c r="Q6">
        <v>1</v>
      </c>
      <c r="R6" t="s">
        <v>966</v>
      </c>
      <c r="AD6">
        <v>2</v>
      </c>
      <c r="AE6" s="34">
        <v>80000</v>
      </c>
    </row>
    <row r="7" spans="1:36" x14ac:dyDescent="0.25">
      <c r="A7">
        <v>3</v>
      </c>
      <c r="B7" t="s">
        <v>1060</v>
      </c>
      <c r="F7">
        <v>2</v>
      </c>
      <c r="G7" t="s">
        <v>1061</v>
      </c>
      <c r="Q7">
        <v>2</v>
      </c>
      <c r="R7" t="s">
        <v>968</v>
      </c>
      <c r="AD7">
        <v>3</v>
      </c>
      <c r="AE7" s="34">
        <v>60000</v>
      </c>
      <c r="AG7" t="s">
        <v>1062</v>
      </c>
    </row>
    <row r="8" spans="1:36" x14ac:dyDescent="0.25">
      <c r="B8" t="s">
        <v>1032</v>
      </c>
      <c r="F8">
        <v>3</v>
      </c>
      <c r="G8" t="s">
        <v>1050</v>
      </c>
      <c r="Q8">
        <v>3</v>
      </c>
      <c r="R8" t="s">
        <v>971</v>
      </c>
      <c r="AD8">
        <v>4</v>
      </c>
      <c r="AE8" s="34">
        <v>40000</v>
      </c>
      <c r="AG8" t="s">
        <v>1063</v>
      </c>
    </row>
    <row r="9" spans="1:36" x14ac:dyDescent="0.25">
      <c r="B9" s="34">
        <v>100</v>
      </c>
      <c r="F9">
        <v>4</v>
      </c>
      <c r="G9" t="s">
        <v>1064</v>
      </c>
      <c r="Q9">
        <v>4</v>
      </c>
      <c r="R9" t="s">
        <v>1046</v>
      </c>
      <c r="AD9">
        <v>5</v>
      </c>
      <c r="AE9" s="34">
        <v>20000</v>
      </c>
      <c r="AG9" t="s">
        <v>1065</v>
      </c>
    </row>
    <row r="10" spans="1:36" x14ac:dyDescent="0.25">
      <c r="B10" s="34">
        <v>250</v>
      </c>
      <c r="F10">
        <v>5</v>
      </c>
      <c r="G10" t="s">
        <v>1066</v>
      </c>
      <c r="Q10">
        <v>5</v>
      </c>
      <c r="R10" t="s">
        <v>1047</v>
      </c>
    </row>
    <row r="11" spans="1:36" x14ac:dyDescent="0.25">
      <c r="B11" s="34">
        <v>2500</v>
      </c>
      <c r="F11">
        <v>6</v>
      </c>
      <c r="G11" t="s">
        <v>1067</v>
      </c>
      <c r="H11" t="s">
        <v>1068</v>
      </c>
      <c r="Q11">
        <v>6</v>
      </c>
      <c r="R11" t="s">
        <v>974</v>
      </c>
    </row>
    <row r="12" spans="1:36" x14ac:dyDescent="0.25">
      <c r="B12" s="34">
        <v>5000</v>
      </c>
    </row>
    <row r="13" spans="1:36" x14ac:dyDescent="0.25">
      <c r="B13" s="81">
        <v>10000</v>
      </c>
      <c r="Q13" s="1" t="s">
        <v>1069</v>
      </c>
      <c r="R13" t="s">
        <v>1070</v>
      </c>
    </row>
    <row r="14" spans="1:36" x14ac:dyDescent="0.25">
      <c r="B14" s="81">
        <v>25000</v>
      </c>
      <c r="R14" t="s">
        <v>1071</v>
      </c>
    </row>
    <row r="15" spans="1:36" x14ac:dyDescent="0.25">
      <c r="B15" s="34">
        <v>20</v>
      </c>
      <c r="R15" t="s">
        <v>1072</v>
      </c>
    </row>
    <row r="16" spans="1:36" x14ac:dyDescent="0.25">
      <c r="B16" s="34">
        <v>300</v>
      </c>
      <c r="R16" t="s">
        <v>1073</v>
      </c>
    </row>
    <row r="17" spans="2:18" x14ac:dyDescent="0.25">
      <c r="B17" s="34">
        <v>7500</v>
      </c>
      <c r="R17" t="s">
        <v>1074</v>
      </c>
    </row>
    <row r="18" spans="2:18" x14ac:dyDescent="0.25">
      <c r="B18" s="81">
        <v>50000</v>
      </c>
      <c r="R18" t="s">
        <v>1075</v>
      </c>
    </row>
    <row r="19" spans="2:18" x14ac:dyDescent="0.25">
      <c r="B19" s="81">
        <v>100000</v>
      </c>
    </row>
    <row r="39" spans="1:21" x14ac:dyDescent="0.25">
      <c r="H39" t="s">
        <v>1049</v>
      </c>
    </row>
    <row r="42" spans="1:21" x14ac:dyDescent="0.25">
      <c r="A42" t="s">
        <v>1076</v>
      </c>
      <c r="C42" t="s">
        <v>1077</v>
      </c>
      <c r="O42" t="s">
        <v>1078</v>
      </c>
    </row>
    <row r="43" spans="1:21" ht="30.6" customHeight="1" x14ac:dyDescent="0.25">
      <c r="A43" s="190" t="s">
        <v>1079</v>
      </c>
      <c r="B43" s="190"/>
      <c r="C43">
        <v>1</v>
      </c>
      <c r="D43" t="s">
        <v>1080</v>
      </c>
      <c r="O43" s="42">
        <v>1</v>
      </c>
      <c r="P43" s="190" t="s">
        <v>1081</v>
      </c>
      <c r="Q43" s="190"/>
      <c r="R43" s="190"/>
      <c r="S43" s="190"/>
      <c r="T43" s="190"/>
      <c r="U43" s="190"/>
    </row>
    <row r="44" spans="1:21" x14ac:dyDescent="0.25">
      <c r="A44" t="s">
        <v>477</v>
      </c>
      <c r="C44">
        <v>2</v>
      </c>
      <c r="D44" t="s">
        <v>1082</v>
      </c>
      <c r="O44" s="42">
        <v>2</v>
      </c>
      <c r="P44" t="s">
        <v>1083</v>
      </c>
    </row>
    <row r="45" spans="1:21" x14ac:dyDescent="0.25">
      <c r="A45" t="s">
        <v>1084</v>
      </c>
      <c r="C45">
        <v>3</v>
      </c>
      <c r="D45" t="s">
        <v>1085</v>
      </c>
      <c r="O45" t="s">
        <v>1086</v>
      </c>
    </row>
    <row r="46" spans="1:21" x14ac:dyDescent="0.25">
      <c r="A46" t="s">
        <v>1087</v>
      </c>
      <c r="C46">
        <v>4</v>
      </c>
      <c r="D46" t="s">
        <v>1088</v>
      </c>
      <c r="P46" t="s">
        <v>1089</v>
      </c>
    </row>
    <row r="47" spans="1:21" x14ac:dyDescent="0.25">
      <c r="P47" t="s">
        <v>1090</v>
      </c>
    </row>
    <row r="48" spans="1:21" x14ac:dyDescent="0.25">
      <c r="P48" t="s">
        <v>1091</v>
      </c>
    </row>
    <row r="49" spans="1:29" x14ac:dyDescent="0.25">
      <c r="A49" t="s">
        <v>1092</v>
      </c>
      <c r="C49">
        <v>1</v>
      </c>
      <c r="D49" t="s">
        <v>1080</v>
      </c>
      <c r="P49" t="s">
        <v>1093</v>
      </c>
      <c r="AA49" t="s">
        <v>1094</v>
      </c>
      <c r="AC49" t="s">
        <v>1095</v>
      </c>
    </row>
    <row r="50" spans="1:29" x14ac:dyDescent="0.25">
      <c r="A50" t="s">
        <v>477</v>
      </c>
      <c r="C50">
        <v>2</v>
      </c>
      <c r="D50" t="s">
        <v>1082</v>
      </c>
      <c r="P50" t="s">
        <v>1096</v>
      </c>
      <c r="Y50" t="s">
        <v>1097</v>
      </c>
      <c r="AA50" t="s">
        <v>1098</v>
      </c>
      <c r="AB50" s="143">
        <v>1</v>
      </c>
      <c r="AC50" t="s">
        <v>1099</v>
      </c>
    </row>
    <row r="51" spans="1:29" x14ac:dyDescent="0.25">
      <c r="A51" t="s">
        <v>1100</v>
      </c>
      <c r="C51">
        <v>3</v>
      </c>
      <c r="D51" t="s">
        <v>1101</v>
      </c>
      <c r="P51" t="s">
        <v>1102</v>
      </c>
      <c r="AB51" t="s">
        <v>1103</v>
      </c>
    </row>
    <row r="52" spans="1:29" x14ac:dyDescent="0.25">
      <c r="A52" t="s">
        <v>1087</v>
      </c>
      <c r="C52">
        <v>4</v>
      </c>
      <c r="D52" t="s">
        <v>1088</v>
      </c>
    </row>
    <row r="55" spans="1:29" x14ac:dyDescent="0.25">
      <c r="A55" t="s">
        <v>278</v>
      </c>
      <c r="C55">
        <v>1</v>
      </c>
      <c r="D55" t="s">
        <v>1080</v>
      </c>
    </row>
    <row r="56" spans="1:29" x14ac:dyDescent="0.25">
      <c r="A56" t="s">
        <v>477</v>
      </c>
      <c r="C56">
        <v>2</v>
      </c>
      <c r="D56" t="s">
        <v>1082</v>
      </c>
    </row>
    <row r="57" spans="1:29" x14ac:dyDescent="0.25">
      <c r="A57" t="s">
        <v>1104</v>
      </c>
      <c r="C57">
        <v>3</v>
      </c>
      <c r="D57" t="s">
        <v>1101</v>
      </c>
    </row>
    <row r="58" spans="1:29" x14ac:dyDescent="0.25">
      <c r="A58" t="s">
        <v>1105</v>
      </c>
      <c r="C58">
        <v>4</v>
      </c>
      <c r="D58" t="s">
        <v>1088</v>
      </c>
    </row>
  </sheetData>
  <mergeCells count="2">
    <mergeCell ref="P43:U43"/>
    <mergeCell ref="A43:B4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29"/>
  <sheetViews>
    <sheetView zoomScaleNormal="100" workbookViewId="0">
      <selection activeCell="G22" sqref="G22"/>
    </sheetView>
  </sheetViews>
  <sheetFormatPr defaultRowHeight="15" x14ac:dyDescent="0.25"/>
  <cols>
    <col min="8" max="8" width="15.140625" bestFit="1" customWidth="1"/>
    <col min="10" max="10" width="13.42578125" bestFit="1" customWidth="1"/>
    <col min="12" max="12" width="10.85546875" customWidth="1"/>
    <col min="17" max="17" width="10.28515625" bestFit="1" customWidth="1"/>
    <col min="20" max="20" width="11.140625" style="34" bestFit="1" customWidth="1"/>
  </cols>
  <sheetData>
    <row r="1" spans="1:31" x14ac:dyDescent="0.25">
      <c r="H1" t="s">
        <v>1106</v>
      </c>
      <c r="I1" t="s">
        <v>1107</v>
      </c>
      <c r="J1" t="s">
        <v>1108</v>
      </c>
      <c r="K1" t="s">
        <v>679</v>
      </c>
      <c r="L1" t="s">
        <v>1109</v>
      </c>
    </row>
    <row r="2" spans="1:31" x14ac:dyDescent="0.25">
      <c r="T2" s="34">
        <v>100</v>
      </c>
      <c r="Y2" s="47">
        <v>43469</v>
      </c>
      <c r="AD2" t="s">
        <v>1110</v>
      </c>
    </row>
    <row r="3" spans="1:31" x14ac:dyDescent="0.25">
      <c r="T3" s="34">
        <v>250</v>
      </c>
      <c r="Y3" s="26"/>
      <c r="Z3" s="26"/>
      <c r="AA3" s="26"/>
      <c r="AB3" s="78"/>
      <c r="AC3" s="78"/>
      <c r="AD3" s="78"/>
    </row>
    <row r="4" spans="1:31" x14ac:dyDescent="0.25">
      <c r="D4" t="s">
        <v>1111</v>
      </c>
      <c r="J4" t="s">
        <v>1112</v>
      </c>
      <c r="T4" s="34">
        <v>2500</v>
      </c>
      <c r="Y4" s="188" t="s">
        <v>1113</v>
      </c>
      <c r="Z4" s="188"/>
      <c r="AA4" s="188"/>
      <c r="AB4" t="s">
        <v>1114</v>
      </c>
    </row>
    <row r="5" spans="1:31" x14ac:dyDescent="0.25">
      <c r="E5" s="79" t="s">
        <v>1115</v>
      </c>
      <c r="J5" s="79" t="s">
        <v>1116</v>
      </c>
      <c r="T5" s="34">
        <v>5000</v>
      </c>
      <c r="AB5" s="7" t="s">
        <v>1117</v>
      </c>
      <c r="AE5" s="7" t="s">
        <v>1118</v>
      </c>
    </row>
    <row r="6" spans="1:31" x14ac:dyDescent="0.25">
      <c r="E6" s="79"/>
      <c r="J6" s="79"/>
      <c r="T6" s="34">
        <v>10000</v>
      </c>
      <c r="AE6" t="s">
        <v>914</v>
      </c>
    </row>
    <row r="7" spans="1:31" x14ac:dyDescent="0.25">
      <c r="E7" s="80" t="s">
        <v>1119</v>
      </c>
      <c r="H7" t="s">
        <v>1120</v>
      </c>
      <c r="M7" s="80" t="s">
        <v>1121</v>
      </c>
      <c r="T7" s="81">
        <v>25000</v>
      </c>
      <c r="AE7" t="s">
        <v>1122</v>
      </c>
    </row>
    <row r="8" spans="1:31" x14ac:dyDescent="0.25">
      <c r="G8" t="s">
        <v>1038</v>
      </c>
      <c r="H8" s="79" t="s">
        <v>1123</v>
      </c>
      <c r="M8" s="79" t="s">
        <v>1124</v>
      </c>
      <c r="T8" s="34">
        <v>20</v>
      </c>
    </row>
    <row r="9" spans="1:31" x14ac:dyDescent="0.25">
      <c r="D9" s="188" t="s">
        <v>1125</v>
      </c>
      <c r="E9" s="188"/>
      <c r="F9" s="188"/>
      <c r="H9" t="s">
        <v>1126</v>
      </c>
      <c r="T9" s="34">
        <v>300</v>
      </c>
    </row>
    <row r="10" spans="1:31" x14ac:dyDescent="0.25">
      <c r="G10" t="s">
        <v>243</v>
      </c>
      <c r="H10" s="10" t="s">
        <v>1127</v>
      </c>
      <c r="T10" s="34">
        <v>7500</v>
      </c>
    </row>
    <row r="11" spans="1:31" x14ac:dyDescent="0.25">
      <c r="H11" s="10" t="s">
        <v>1128</v>
      </c>
      <c r="L11" s="80" t="s">
        <v>1129</v>
      </c>
      <c r="O11" t="s">
        <v>1130</v>
      </c>
      <c r="T11" s="81">
        <v>50000</v>
      </c>
    </row>
    <row r="12" spans="1:31" x14ac:dyDescent="0.25">
      <c r="C12" t="s">
        <v>243</v>
      </c>
      <c r="D12" t="s">
        <v>1131</v>
      </c>
      <c r="H12" s="10" t="s">
        <v>1132</v>
      </c>
      <c r="L12" s="79" t="s">
        <v>1133</v>
      </c>
      <c r="O12" s="79" t="s">
        <v>1134</v>
      </c>
      <c r="T12" s="81">
        <v>100000</v>
      </c>
    </row>
    <row r="13" spans="1:31" x14ac:dyDescent="0.25">
      <c r="C13" t="s">
        <v>1038</v>
      </c>
      <c r="D13" t="s">
        <v>1135</v>
      </c>
      <c r="H13" s="10" t="s">
        <v>1136</v>
      </c>
      <c r="L13" s="10" t="s">
        <v>1137</v>
      </c>
      <c r="O13" t="s">
        <v>1138</v>
      </c>
    </row>
    <row r="14" spans="1:31" x14ac:dyDescent="0.25">
      <c r="L14" s="10" t="s">
        <v>1139</v>
      </c>
    </row>
    <row r="15" spans="1:31" x14ac:dyDescent="0.25">
      <c r="L15" s="10" t="s">
        <v>1140</v>
      </c>
      <c r="R15" s="188" t="s">
        <v>10</v>
      </c>
      <c r="S15" s="188"/>
    </row>
    <row r="16" spans="1:31" x14ac:dyDescent="0.25">
      <c r="A16" s="7" t="s">
        <v>1141</v>
      </c>
      <c r="B16" s="7"/>
      <c r="R16" t="s">
        <v>1142</v>
      </c>
      <c r="S16" t="s">
        <v>1143</v>
      </c>
      <c r="U16" t="s">
        <v>1142</v>
      </c>
      <c r="V16" t="s">
        <v>1143</v>
      </c>
    </row>
    <row r="17" spans="1:23" x14ac:dyDescent="0.25">
      <c r="A17" s="7">
        <v>1</v>
      </c>
      <c r="B17" s="7" t="s">
        <v>966</v>
      </c>
      <c r="J17">
        <v>1</v>
      </c>
      <c r="K17" t="s">
        <v>1144</v>
      </c>
      <c r="L17" t="s">
        <v>1145</v>
      </c>
      <c r="Q17" t="s">
        <v>1146</v>
      </c>
      <c r="R17" s="33">
        <v>0.25</v>
      </c>
      <c r="S17" s="33">
        <v>0.3</v>
      </c>
      <c r="U17">
        <v>35</v>
      </c>
      <c r="V17">
        <v>45</v>
      </c>
      <c r="W17" t="s">
        <v>1147</v>
      </c>
    </row>
    <row r="18" spans="1:23" x14ac:dyDescent="0.25">
      <c r="A18" s="7">
        <v>2</v>
      </c>
      <c r="B18" s="7" t="s">
        <v>968</v>
      </c>
      <c r="J18">
        <v>2</v>
      </c>
      <c r="K18" t="s">
        <v>1148</v>
      </c>
    </row>
    <row r="19" spans="1:23" x14ac:dyDescent="0.25">
      <c r="A19" s="7">
        <v>3</v>
      </c>
      <c r="B19" s="7" t="s">
        <v>971</v>
      </c>
      <c r="M19" s="42" t="s">
        <v>1149</v>
      </c>
      <c r="N19" s="42" t="s">
        <v>1150</v>
      </c>
      <c r="O19" s="82" t="s">
        <v>1151</v>
      </c>
      <c r="P19" s="42" t="s">
        <v>1152</v>
      </c>
    </row>
    <row r="20" spans="1:23" x14ac:dyDescent="0.25">
      <c r="A20" s="7">
        <v>4</v>
      </c>
      <c r="B20" s="7" t="s">
        <v>1046</v>
      </c>
      <c r="D20" t="s">
        <v>1153</v>
      </c>
      <c r="H20" t="s">
        <v>1154</v>
      </c>
      <c r="L20" t="s">
        <v>1155</v>
      </c>
      <c r="M20" s="42" t="s">
        <v>227</v>
      </c>
      <c r="N20" s="42" t="s">
        <v>226</v>
      </c>
      <c r="O20" s="82" t="s">
        <v>1156</v>
      </c>
      <c r="P20" s="42" t="s">
        <v>227</v>
      </c>
    </row>
    <row r="21" spans="1:23" x14ac:dyDescent="0.25">
      <c r="A21" s="7">
        <v>5</v>
      </c>
      <c r="B21" s="7" t="s">
        <v>1047</v>
      </c>
      <c r="D21" t="s">
        <v>1157</v>
      </c>
      <c r="H21" t="s">
        <v>1158</v>
      </c>
    </row>
    <row r="22" spans="1:23" x14ac:dyDescent="0.25">
      <c r="A22" s="7">
        <v>6</v>
      </c>
      <c r="B22" s="7" t="s">
        <v>974</v>
      </c>
      <c r="J22">
        <v>3</v>
      </c>
      <c r="K22" s="10" t="s">
        <v>1159</v>
      </c>
    </row>
    <row r="23" spans="1:23" x14ac:dyDescent="0.25">
      <c r="N23" s="42">
        <v>2019</v>
      </c>
      <c r="O23" s="42">
        <v>2020</v>
      </c>
    </row>
    <row r="24" spans="1:23" x14ac:dyDescent="0.25">
      <c r="M24" t="s">
        <v>1160</v>
      </c>
      <c r="N24" s="42" t="s">
        <v>198</v>
      </c>
      <c r="O24" s="42" t="s">
        <v>636</v>
      </c>
    </row>
    <row r="25" spans="1:23" x14ac:dyDescent="0.25">
      <c r="M25" t="s">
        <v>1161</v>
      </c>
      <c r="N25" s="42" t="s">
        <v>1162</v>
      </c>
      <c r="O25" s="82" t="s">
        <v>1163</v>
      </c>
    </row>
    <row r="27" spans="1:23" x14ac:dyDescent="0.25">
      <c r="M27" t="s">
        <v>1164</v>
      </c>
    </row>
    <row r="28" spans="1:23" x14ac:dyDescent="0.25">
      <c r="M28" t="s">
        <v>1165</v>
      </c>
    </row>
    <row r="29" spans="1:23" x14ac:dyDescent="0.25">
      <c r="M29" t="s">
        <v>1166</v>
      </c>
    </row>
  </sheetData>
  <mergeCells count="3">
    <mergeCell ref="Y4:AA4"/>
    <mergeCell ref="D9:F9"/>
    <mergeCell ref="R15:S1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54"/>
  <sheetViews>
    <sheetView workbookViewId="0">
      <selection activeCell="M22" sqref="M22"/>
    </sheetView>
  </sheetViews>
  <sheetFormatPr defaultRowHeight="15" x14ac:dyDescent="0.25"/>
  <cols>
    <col min="3" max="3" width="13.5703125" bestFit="1" customWidth="1"/>
    <col min="5" max="5" width="10" bestFit="1" customWidth="1"/>
    <col min="6" max="6" width="12" customWidth="1"/>
    <col min="11" max="11" width="9.140625" bestFit="1" customWidth="1"/>
    <col min="12" max="12" width="12.5703125" bestFit="1" customWidth="1"/>
  </cols>
  <sheetData>
    <row r="1" spans="3:23" x14ac:dyDescent="0.25">
      <c r="F1" t="s">
        <v>1167</v>
      </c>
      <c r="P1" s="11" t="s">
        <v>1168</v>
      </c>
    </row>
    <row r="2" spans="3:23" x14ac:dyDescent="0.25">
      <c r="P2" s="33">
        <v>0.3</v>
      </c>
      <c r="W2" s="179">
        <f>(120/30)/12*3</f>
        <v>1</v>
      </c>
    </row>
    <row r="3" spans="3:23" x14ac:dyDescent="0.25">
      <c r="E3" t="s">
        <v>1169</v>
      </c>
      <c r="W3">
        <v>1.5</v>
      </c>
    </row>
    <row r="4" spans="3:23" x14ac:dyDescent="0.25">
      <c r="W4" s="180">
        <f>SUM(W2:W3)</f>
        <v>2.5</v>
      </c>
    </row>
    <row r="6" spans="3:23" x14ac:dyDescent="0.25">
      <c r="O6" s="32">
        <v>10000</v>
      </c>
    </row>
    <row r="7" spans="3:23" x14ac:dyDescent="0.25">
      <c r="C7" s="55" t="s">
        <v>1170</v>
      </c>
      <c r="O7">
        <v>20000</v>
      </c>
    </row>
    <row r="8" spans="3:23" x14ac:dyDescent="0.25">
      <c r="C8" s="7" t="s">
        <v>1171</v>
      </c>
      <c r="O8">
        <v>30000</v>
      </c>
    </row>
    <row r="9" spans="3:23" x14ac:dyDescent="0.25">
      <c r="C9" t="s">
        <v>1172</v>
      </c>
      <c r="E9" s="11" t="s">
        <v>1173</v>
      </c>
    </row>
    <row r="10" spans="3:23" x14ac:dyDescent="0.25">
      <c r="C10" t="s">
        <v>1174</v>
      </c>
      <c r="E10" s="163" t="s">
        <v>1175</v>
      </c>
      <c r="I10" s="55" t="s">
        <v>1176</v>
      </c>
    </row>
    <row r="11" spans="3:23" x14ac:dyDescent="0.25">
      <c r="C11" t="s">
        <v>1177</v>
      </c>
      <c r="E11" s="11" t="s">
        <v>1178</v>
      </c>
    </row>
    <row r="12" spans="3:23" x14ac:dyDescent="0.25">
      <c r="C12" t="s">
        <v>1179</v>
      </c>
      <c r="E12" s="11" t="s">
        <v>1178</v>
      </c>
      <c r="I12" t="s">
        <v>1180</v>
      </c>
    </row>
    <row r="13" spans="3:23" x14ac:dyDescent="0.25">
      <c r="C13" t="s">
        <v>1181</v>
      </c>
      <c r="E13" s="11" t="s">
        <v>1182</v>
      </c>
    </row>
    <row r="14" spans="3:23" x14ac:dyDescent="0.25">
      <c r="C14" t="s">
        <v>1183</v>
      </c>
      <c r="E14" s="11" t="s">
        <v>1184</v>
      </c>
      <c r="I14" t="s">
        <v>1185</v>
      </c>
    </row>
    <row r="15" spans="3:23" x14ac:dyDescent="0.25">
      <c r="C15" t="s">
        <v>1186</v>
      </c>
      <c r="E15" s="11" t="s">
        <v>1187</v>
      </c>
      <c r="I15" s="7" t="s">
        <v>1188</v>
      </c>
      <c r="J15" s="7"/>
      <c r="K15" s="36">
        <v>5000</v>
      </c>
      <c r="L15" t="s">
        <v>1189</v>
      </c>
    </row>
    <row r="16" spans="3:23" x14ac:dyDescent="0.25">
      <c r="L16" s="36">
        <v>5000</v>
      </c>
    </row>
    <row r="17" spans="1:12" x14ac:dyDescent="0.25">
      <c r="B17" t="s">
        <v>1190</v>
      </c>
      <c r="F17" s="184" t="s">
        <v>1191</v>
      </c>
      <c r="I17" s="95" t="s">
        <v>1192</v>
      </c>
      <c r="K17" s="102">
        <v>3000</v>
      </c>
      <c r="L17" s="34">
        <v>3000</v>
      </c>
    </row>
    <row r="18" spans="1:12" x14ac:dyDescent="0.25">
      <c r="B18" s="7" t="s">
        <v>1193</v>
      </c>
      <c r="C18" s="36">
        <v>40000000</v>
      </c>
      <c r="D18" s="7"/>
      <c r="E18" s="103">
        <f>C18*2.5%</f>
        <v>1000000</v>
      </c>
      <c r="F18" s="183">
        <f>E18*0.8</f>
        <v>800000</v>
      </c>
      <c r="L18" s="36">
        <v>500000</v>
      </c>
    </row>
    <row r="19" spans="1:12" x14ac:dyDescent="0.25">
      <c r="B19" t="s">
        <v>1194</v>
      </c>
      <c r="L19" s="36">
        <v>100000</v>
      </c>
    </row>
    <row r="20" spans="1:12" x14ac:dyDescent="0.25">
      <c r="L20" s="36">
        <v>400000</v>
      </c>
    </row>
    <row r="21" spans="1:12" ht="15.75" thickBot="1" x14ac:dyDescent="0.3">
      <c r="L21" s="104">
        <f>SUM(L16:L20)</f>
        <v>1008000</v>
      </c>
    </row>
    <row r="22" spans="1:12" ht="15.75" thickTop="1" x14ac:dyDescent="0.25">
      <c r="B22" t="s">
        <v>1195</v>
      </c>
      <c r="G22" t="s">
        <v>1196</v>
      </c>
    </row>
    <row r="23" spans="1:12" x14ac:dyDescent="0.25">
      <c r="B23" t="s">
        <v>1197</v>
      </c>
      <c r="G23" t="s">
        <v>1198</v>
      </c>
    </row>
    <row r="26" spans="1:12" x14ac:dyDescent="0.25">
      <c r="B26" t="s">
        <v>1199</v>
      </c>
      <c r="D26" t="s">
        <v>502</v>
      </c>
    </row>
    <row r="27" spans="1:12" x14ac:dyDescent="0.25">
      <c r="B27" t="s">
        <v>1200</v>
      </c>
      <c r="D27" t="s">
        <v>1201</v>
      </c>
    </row>
    <row r="30" spans="1:12" x14ac:dyDescent="0.25">
      <c r="A30" s="55" t="s">
        <v>1202</v>
      </c>
    </row>
    <row r="31" spans="1:12" x14ac:dyDescent="0.25">
      <c r="A31" t="s">
        <v>1203</v>
      </c>
    </row>
    <row r="32" spans="1:12" x14ac:dyDescent="0.25">
      <c r="A32" t="s">
        <v>1204</v>
      </c>
    </row>
    <row r="33" spans="1:1" x14ac:dyDescent="0.25">
      <c r="A33" t="s">
        <v>1205</v>
      </c>
    </row>
    <row r="34" spans="1:1" x14ac:dyDescent="0.25">
      <c r="A34" t="s">
        <v>1206</v>
      </c>
    </row>
    <row r="36" spans="1:1" x14ac:dyDescent="0.25">
      <c r="A36" s="55" t="s">
        <v>1207</v>
      </c>
    </row>
    <row r="37" spans="1:1" x14ac:dyDescent="0.25">
      <c r="A37" t="s">
        <v>1208</v>
      </c>
    </row>
    <row r="38" spans="1:1" x14ac:dyDescent="0.25">
      <c r="A38" t="s">
        <v>1209</v>
      </c>
    </row>
    <row r="39" spans="1:1" x14ac:dyDescent="0.25">
      <c r="A39" t="s">
        <v>1210</v>
      </c>
    </row>
    <row r="42" spans="1:1" x14ac:dyDescent="0.25">
      <c r="A42" s="55" t="s">
        <v>1211</v>
      </c>
    </row>
    <row r="43" spans="1:1" x14ac:dyDescent="0.25">
      <c r="A43" t="s">
        <v>1212</v>
      </c>
    </row>
    <row r="44" spans="1:1" x14ac:dyDescent="0.25">
      <c r="A44" t="s">
        <v>1213</v>
      </c>
    </row>
    <row r="45" spans="1:1" x14ac:dyDescent="0.25">
      <c r="A45" t="s">
        <v>1214</v>
      </c>
    </row>
    <row r="48" spans="1:1" x14ac:dyDescent="0.25">
      <c r="A48" s="26" t="s">
        <v>1215</v>
      </c>
    </row>
    <row r="49" spans="1:1" x14ac:dyDescent="0.25">
      <c r="A49" t="s">
        <v>1216</v>
      </c>
    </row>
    <row r="50" spans="1:1" x14ac:dyDescent="0.25">
      <c r="A50" t="s">
        <v>1217</v>
      </c>
    </row>
    <row r="51" spans="1:1" x14ac:dyDescent="0.25">
      <c r="A51" t="s">
        <v>1218</v>
      </c>
    </row>
    <row r="52" spans="1:1" x14ac:dyDescent="0.25">
      <c r="A52" t="s">
        <v>1219</v>
      </c>
    </row>
    <row r="53" spans="1:1" x14ac:dyDescent="0.25">
      <c r="A53" t="s">
        <v>1220</v>
      </c>
    </row>
    <row r="54" spans="1:1" x14ac:dyDescent="0.25">
      <c r="A54" t="s">
        <v>1221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O21" sqref="O21"/>
    </sheetView>
  </sheetViews>
  <sheetFormatPr defaultRowHeight="15" x14ac:dyDescent="0.25"/>
  <sheetData>
    <row r="1" spans="1:17" x14ac:dyDescent="0.25">
      <c r="G1" t="s">
        <v>1222</v>
      </c>
    </row>
    <row r="3" spans="1:17" x14ac:dyDescent="0.25">
      <c r="B3" s="55" t="s">
        <v>1223</v>
      </c>
      <c r="I3" s="55" t="s">
        <v>1224</v>
      </c>
      <c r="P3" s="55" t="s">
        <v>1225</v>
      </c>
    </row>
    <row r="4" spans="1:17" x14ac:dyDescent="0.25">
      <c r="A4">
        <v>1</v>
      </c>
      <c r="B4" s="189" t="s">
        <v>1226</v>
      </c>
      <c r="C4" s="189"/>
      <c r="D4" s="189"/>
      <c r="E4" s="189"/>
      <c r="F4" s="189"/>
      <c r="G4" s="189"/>
      <c r="H4">
        <v>1</v>
      </c>
      <c r="I4" t="s">
        <v>1227</v>
      </c>
      <c r="P4" s="125" t="s">
        <v>705</v>
      </c>
      <c r="Q4" t="s">
        <v>1228</v>
      </c>
    </row>
    <row r="5" spans="1:17" x14ac:dyDescent="0.25">
      <c r="B5" s="189"/>
      <c r="C5" s="189"/>
      <c r="D5" s="189"/>
      <c r="E5" s="189"/>
      <c r="F5" s="189"/>
      <c r="G5" s="189"/>
      <c r="H5">
        <v>2</v>
      </c>
      <c r="I5" t="s">
        <v>1229</v>
      </c>
      <c r="P5" s="125" t="s">
        <v>705</v>
      </c>
      <c r="Q5" t="s">
        <v>1230</v>
      </c>
    </row>
    <row r="6" spans="1:17" x14ac:dyDescent="0.25">
      <c r="B6" s="189"/>
      <c r="C6" s="189"/>
      <c r="D6" s="189"/>
      <c r="E6" s="189"/>
      <c r="F6" s="189"/>
      <c r="G6" s="189"/>
      <c r="H6">
        <v>3</v>
      </c>
      <c r="I6" t="s">
        <v>1231</v>
      </c>
      <c r="P6" s="125" t="s">
        <v>705</v>
      </c>
      <c r="Q6" t="s">
        <v>1232</v>
      </c>
    </row>
    <row r="7" spans="1:17" x14ac:dyDescent="0.25">
      <c r="A7">
        <v>2</v>
      </c>
      <c r="B7" s="190" t="s">
        <v>1233</v>
      </c>
      <c r="C7" s="190"/>
      <c r="D7" s="190"/>
      <c r="E7" s="190"/>
      <c r="F7" s="190"/>
      <c r="G7" s="190"/>
      <c r="H7">
        <v>4</v>
      </c>
      <c r="I7" t="s">
        <v>1234</v>
      </c>
    </row>
    <row r="8" spans="1:17" ht="29.45" customHeight="1" x14ac:dyDescent="0.25">
      <c r="B8" s="190"/>
      <c r="C8" s="190"/>
      <c r="D8" s="190"/>
      <c r="E8" s="190"/>
      <c r="F8" s="190"/>
      <c r="G8" s="190"/>
      <c r="I8" s="190" t="s">
        <v>1235</v>
      </c>
      <c r="J8" s="190"/>
      <c r="K8" s="190"/>
      <c r="L8" s="190"/>
      <c r="M8" s="190"/>
      <c r="N8" s="190"/>
    </row>
    <row r="9" spans="1:17" x14ac:dyDescent="0.25">
      <c r="I9" s="190"/>
      <c r="J9" s="190"/>
      <c r="K9" s="190"/>
      <c r="L9" s="190"/>
      <c r="M9" s="190"/>
      <c r="N9" s="190"/>
    </row>
    <row r="10" spans="1:17" x14ac:dyDescent="0.25">
      <c r="H10">
        <v>5</v>
      </c>
      <c r="I10" t="s">
        <v>1236</v>
      </c>
    </row>
    <row r="11" spans="1:17" x14ac:dyDescent="0.25">
      <c r="H11" s="11" t="s">
        <v>3</v>
      </c>
      <c r="I11" t="s">
        <v>1237</v>
      </c>
    </row>
    <row r="12" spans="1:17" x14ac:dyDescent="0.25">
      <c r="H12" s="11" t="s">
        <v>7</v>
      </c>
      <c r="I12" t="s">
        <v>1238</v>
      </c>
    </row>
    <row r="13" spans="1:17" x14ac:dyDescent="0.25">
      <c r="H13" s="11" t="s">
        <v>11</v>
      </c>
      <c r="I13" t="s">
        <v>1239</v>
      </c>
    </row>
  </sheetData>
  <mergeCells count="3">
    <mergeCell ref="B4:G6"/>
    <mergeCell ref="B7:G8"/>
    <mergeCell ref="I8:N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zoomScaleNormal="100" workbookViewId="0">
      <selection activeCell="G20" sqref="G20"/>
    </sheetView>
  </sheetViews>
  <sheetFormatPr defaultRowHeight="15" x14ac:dyDescent="0.25"/>
  <cols>
    <col min="2" max="2" width="11.140625" customWidth="1"/>
    <col min="3" max="3" width="14.42578125" customWidth="1"/>
  </cols>
  <sheetData>
    <row r="1" spans="1:16" x14ac:dyDescent="0.25">
      <c r="G1" t="s">
        <v>1240</v>
      </c>
    </row>
    <row r="3" spans="1:16" x14ac:dyDescent="0.25">
      <c r="A3" s="55" t="s">
        <v>1241</v>
      </c>
      <c r="I3" s="55" t="s">
        <v>1242</v>
      </c>
    </row>
    <row r="4" spans="1:16" ht="14.45" customHeight="1" x14ac:dyDescent="0.25">
      <c r="A4" s="189" t="s">
        <v>1243</v>
      </c>
      <c r="B4" s="189"/>
      <c r="C4" s="189"/>
      <c r="D4" s="189"/>
      <c r="E4" s="189"/>
      <c r="I4" s="97">
        <v>1</v>
      </c>
      <c r="J4" s="97" t="s">
        <v>1244</v>
      </c>
    </row>
    <row r="5" spans="1:16" x14ac:dyDescent="0.25">
      <c r="A5" s="189"/>
      <c r="B5" s="189"/>
      <c r="C5" s="189"/>
      <c r="D5" s="189"/>
      <c r="E5" s="189"/>
      <c r="I5" s="97">
        <v>2</v>
      </c>
      <c r="J5" s="97" t="s">
        <v>1245</v>
      </c>
    </row>
    <row r="6" spans="1:16" x14ac:dyDescent="0.25">
      <c r="J6" s="190" t="s">
        <v>1246</v>
      </c>
      <c r="K6" s="190"/>
      <c r="L6" s="190"/>
      <c r="M6" s="190"/>
      <c r="N6" s="190"/>
      <c r="O6" s="190"/>
    </row>
    <row r="7" spans="1:16" x14ac:dyDescent="0.25">
      <c r="A7" s="55" t="s">
        <v>1247</v>
      </c>
      <c r="J7" s="190"/>
      <c r="K7" s="190"/>
      <c r="L7" s="190"/>
      <c r="M7" s="190"/>
      <c r="N7" s="190"/>
      <c r="O7" s="190"/>
    </row>
    <row r="8" spans="1:16" x14ac:dyDescent="0.25">
      <c r="A8" t="s">
        <v>1248</v>
      </c>
      <c r="I8" s="11" t="s">
        <v>1249</v>
      </c>
      <c r="J8" t="s">
        <v>1250</v>
      </c>
    </row>
    <row r="9" spans="1:16" x14ac:dyDescent="0.25">
      <c r="A9" t="s">
        <v>1251</v>
      </c>
      <c r="J9" t="s">
        <v>1252</v>
      </c>
    </row>
    <row r="10" spans="1:16" x14ac:dyDescent="0.25">
      <c r="I10" s="11" t="s">
        <v>1253</v>
      </c>
      <c r="J10" t="s">
        <v>1254</v>
      </c>
    </row>
    <row r="11" spans="1:16" x14ac:dyDescent="0.25">
      <c r="A11" s="59" t="s">
        <v>1255</v>
      </c>
    </row>
    <row r="12" spans="1:16" x14ac:dyDescent="0.25">
      <c r="A12" s="59" t="s">
        <v>1256</v>
      </c>
      <c r="I12" s="97">
        <v>3</v>
      </c>
      <c r="J12" s="97" t="s">
        <v>1257</v>
      </c>
    </row>
    <row r="13" spans="1:16" ht="18" customHeight="1" x14ac:dyDescent="0.25">
      <c r="J13" s="189" t="s">
        <v>1258</v>
      </c>
      <c r="K13" s="189"/>
      <c r="L13" s="189"/>
      <c r="M13" s="189"/>
      <c r="N13" s="189"/>
      <c r="O13" s="189"/>
      <c r="P13" s="189"/>
    </row>
    <row r="14" spans="1:16" ht="18" customHeight="1" x14ac:dyDescent="0.25">
      <c r="J14" s="189"/>
      <c r="K14" s="189"/>
      <c r="L14" s="189"/>
      <c r="M14" s="189"/>
      <c r="N14" s="189"/>
      <c r="O14" s="189"/>
      <c r="P14" s="189"/>
    </row>
    <row r="15" spans="1:16" ht="18" customHeight="1" x14ac:dyDescent="0.25">
      <c r="J15" s="189"/>
      <c r="K15" s="189"/>
      <c r="L15" s="189"/>
      <c r="M15" s="189"/>
      <c r="N15" s="189"/>
      <c r="O15" s="189"/>
      <c r="P15" s="189"/>
    </row>
    <row r="16" spans="1:16" ht="18" customHeight="1" x14ac:dyDescent="0.25">
      <c r="J16" s="189"/>
      <c r="K16" s="189"/>
      <c r="L16" s="189"/>
      <c r="M16" s="189"/>
      <c r="N16" s="189"/>
      <c r="O16" s="189"/>
      <c r="P16" s="189"/>
    </row>
    <row r="17" spans="9:10" ht="25.5" customHeight="1" x14ac:dyDescent="0.25">
      <c r="J17" s="55" t="s">
        <v>1259</v>
      </c>
    </row>
    <row r="18" spans="9:10" ht="25.5" customHeight="1" x14ac:dyDescent="0.25">
      <c r="I18" s="125" t="s">
        <v>705</v>
      </c>
      <c r="J18" t="s">
        <v>1260</v>
      </c>
    </row>
    <row r="19" spans="9:10" x14ac:dyDescent="0.25">
      <c r="I19" s="125" t="s">
        <v>705</v>
      </c>
      <c r="J19" t="s">
        <v>1261</v>
      </c>
    </row>
    <row r="21" spans="9:10" x14ac:dyDescent="0.25">
      <c r="I21" s="97">
        <v>4</v>
      </c>
      <c r="J21" s="97" t="s">
        <v>1262</v>
      </c>
    </row>
    <row r="22" spans="9:10" x14ac:dyDescent="0.25">
      <c r="I22" s="125" t="s">
        <v>705</v>
      </c>
      <c r="J22" t="s">
        <v>1263</v>
      </c>
    </row>
    <row r="23" spans="9:10" x14ac:dyDescent="0.25">
      <c r="I23" s="125" t="s">
        <v>705</v>
      </c>
      <c r="J23" t="s">
        <v>1264</v>
      </c>
    </row>
    <row r="24" spans="9:10" x14ac:dyDescent="0.25">
      <c r="I24" s="11" t="s">
        <v>1249</v>
      </c>
      <c r="J24" t="s">
        <v>1265</v>
      </c>
    </row>
    <row r="25" spans="9:10" x14ac:dyDescent="0.25">
      <c r="I25" s="11" t="s">
        <v>1253</v>
      </c>
      <c r="J25" t="s">
        <v>1266</v>
      </c>
    </row>
    <row r="27" spans="9:10" x14ac:dyDescent="0.25">
      <c r="I27" s="97">
        <v>5</v>
      </c>
      <c r="J27" s="97" t="s">
        <v>1267</v>
      </c>
    </row>
    <row r="28" spans="9:10" x14ac:dyDescent="0.25">
      <c r="I28" s="97">
        <v>6</v>
      </c>
      <c r="J28" s="97" t="s">
        <v>1268</v>
      </c>
    </row>
  </sheetData>
  <mergeCells count="3">
    <mergeCell ref="A4:E5"/>
    <mergeCell ref="J6:O7"/>
    <mergeCell ref="J13:P1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34"/>
  <sheetViews>
    <sheetView workbookViewId="0">
      <selection activeCell="C22" sqref="C22"/>
    </sheetView>
  </sheetViews>
  <sheetFormatPr defaultRowHeight="15" x14ac:dyDescent="0.25"/>
  <cols>
    <col min="7" max="7" width="8.7109375" customWidth="1"/>
    <col min="14" max="14" width="16.85546875" customWidth="1"/>
    <col min="24" max="24" width="12.5703125" style="34" bestFit="1" customWidth="1"/>
  </cols>
  <sheetData>
    <row r="1" spans="1:31" x14ac:dyDescent="0.25">
      <c r="A1" t="s">
        <v>12</v>
      </c>
      <c r="F1" t="s">
        <v>1269</v>
      </c>
      <c r="I1" s="95" t="s">
        <v>679</v>
      </c>
      <c r="J1" s="95" t="s">
        <v>1270</v>
      </c>
      <c r="N1" s="95" t="s">
        <v>1271</v>
      </c>
      <c r="P1" s="95" t="s">
        <v>1272</v>
      </c>
    </row>
    <row r="2" spans="1:31" x14ac:dyDescent="0.25">
      <c r="J2" s="95" t="s">
        <v>1273</v>
      </c>
      <c r="N2" s="11" t="s">
        <v>1274</v>
      </c>
      <c r="O2" t="s">
        <v>1275</v>
      </c>
    </row>
    <row r="3" spans="1:31" x14ac:dyDescent="0.25">
      <c r="N3" t="s">
        <v>1276</v>
      </c>
      <c r="P3" t="s">
        <v>1277</v>
      </c>
    </row>
    <row r="4" spans="1:31" x14ac:dyDescent="0.25">
      <c r="D4" s="26" t="s">
        <v>1278</v>
      </c>
      <c r="I4" s="26" t="s">
        <v>1279</v>
      </c>
      <c r="N4" s="25" t="s">
        <v>1280</v>
      </c>
      <c r="O4">
        <v>1</v>
      </c>
      <c r="P4" s="25" t="s">
        <v>1281</v>
      </c>
      <c r="S4" t="s">
        <v>1282</v>
      </c>
    </row>
    <row r="5" spans="1:31" x14ac:dyDescent="0.25">
      <c r="D5" t="s">
        <v>1283</v>
      </c>
      <c r="I5" t="s">
        <v>1284</v>
      </c>
      <c r="N5" s="25" t="s">
        <v>1280</v>
      </c>
      <c r="O5">
        <v>2</v>
      </c>
      <c r="P5" s="25" t="s">
        <v>1285</v>
      </c>
      <c r="T5" t="s">
        <v>804</v>
      </c>
      <c r="V5" t="s">
        <v>123</v>
      </c>
    </row>
    <row r="6" spans="1:31" x14ac:dyDescent="0.25">
      <c r="D6" t="s">
        <v>1286</v>
      </c>
      <c r="I6" t="s">
        <v>929</v>
      </c>
      <c r="N6" t="s">
        <v>1287</v>
      </c>
      <c r="O6">
        <v>3</v>
      </c>
      <c r="P6" t="s">
        <v>1288</v>
      </c>
      <c r="W6">
        <v>1</v>
      </c>
      <c r="X6" s="34">
        <v>1400000</v>
      </c>
      <c r="Z6" t="s">
        <v>1289</v>
      </c>
      <c r="AB6" t="s">
        <v>123</v>
      </c>
      <c r="AC6" t="s">
        <v>1290</v>
      </c>
      <c r="AD6" t="s">
        <v>823</v>
      </c>
      <c r="AE6" t="s">
        <v>824</v>
      </c>
    </row>
    <row r="7" spans="1:31" x14ac:dyDescent="0.25">
      <c r="N7" t="s">
        <v>1291</v>
      </c>
      <c r="O7">
        <v>4</v>
      </c>
      <c r="P7" t="s">
        <v>1292</v>
      </c>
      <c r="W7">
        <v>2</v>
      </c>
      <c r="X7" s="34">
        <v>40000</v>
      </c>
      <c r="AD7" t="s">
        <v>827</v>
      </c>
      <c r="AE7" t="s">
        <v>1293</v>
      </c>
    </row>
    <row r="8" spans="1:31" x14ac:dyDescent="0.25">
      <c r="N8" t="s">
        <v>1294</v>
      </c>
      <c r="O8">
        <v>5</v>
      </c>
      <c r="P8" t="s">
        <v>1295</v>
      </c>
      <c r="S8" t="s">
        <v>1296</v>
      </c>
      <c r="W8">
        <v>3</v>
      </c>
      <c r="X8" s="34">
        <v>4980</v>
      </c>
      <c r="AD8" t="s">
        <v>831</v>
      </c>
      <c r="AE8" t="s">
        <v>1162</v>
      </c>
    </row>
    <row r="9" spans="1:31" x14ac:dyDescent="0.25">
      <c r="G9" t="s">
        <v>1297</v>
      </c>
      <c r="J9" t="s">
        <v>1298</v>
      </c>
      <c r="W9">
        <v>4</v>
      </c>
      <c r="X9" s="34">
        <v>25000</v>
      </c>
      <c r="AE9" t="s">
        <v>123</v>
      </c>
    </row>
    <row r="10" spans="1:31" x14ac:dyDescent="0.25">
      <c r="G10" t="s">
        <v>1299</v>
      </c>
      <c r="J10">
        <v>1</v>
      </c>
      <c r="K10" t="s">
        <v>1300</v>
      </c>
      <c r="Q10" s="11" t="s">
        <v>1274</v>
      </c>
      <c r="R10" t="s">
        <v>1301</v>
      </c>
      <c r="S10" t="s">
        <v>226</v>
      </c>
      <c r="T10" t="s">
        <v>1302</v>
      </c>
      <c r="W10">
        <v>5</v>
      </c>
      <c r="X10" s="34">
        <v>130000</v>
      </c>
    </row>
    <row r="11" spans="1:31" x14ac:dyDescent="0.25">
      <c r="G11" t="s">
        <v>1303</v>
      </c>
      <c r="R11" t="s">
        <v>1304</v>
      </c>
      <c r="S11" t="s">
        <v>1282</v>
      </c>
      <c r="T11" t="s">
        <v>1305</v>
      </c>
      <c r="W11" t="s">
        <v>1301</v>
      </c>
      <c r="X11" s="34">
        <f>SUM(X6:X10)</f>
        <v>1599980</v>
      </c>
    </row>
    <row r="12" spans="1:31" x14ac:dyDescent="0.25">
      <c r="E12" s="11" t="s">
        <v>1306</v>
      </c>
      <c r="F12" t="s">
        <v>1307</v>
      </c>
      <c r="J12">
        <v>2</v>
      </c>
      <c r="K12" t="s">
        <v>1308</v>
      </c>
    </row>
    <row r="14" spans="1:31" x14ac:dyDescent="0.25">
      <c r="E14" s="7" t="s">
        <v>432</v>
      </c>
      <c r="G14" t="s">
        <v>1280</v>
      </c>
      <c r="J14">
        <v>3</v>
      </c>
      <c r="K14" t="s">
        <v>1309</v>
      </c>
      <c r="R14" t="s">
        <v>1310</v>
      </c>
    </row>
    <row r="15" spans="1:31" x14ac:dyDescent="0.25">
      <c r="C15" s="25" t="s">
        <v>1311</v>
      </c>
      <c r="F15" t="s">
        <v>1312</v>
      </c>
      <c r="G15" s="7" t="s">
        <v>1287</v>
      </c>
      <c r="R15" t="s">
        <v>1313</v>
      </c>
    </row>
    <row r="16" spans="1:31" x14ac:dyDescent="0.25">
      <c r="G16" t="s">
        <v>1314</v>
      </c>
    </row>
    <row r="17" spans="1:18" x14ac:dyDescent="0.25">
      <c r="G17" s="7" t="s">
        <v>1294</v>
      </c>
      <c r="J17">
        <v>4</v>
      </c>
      <c r="K17" t="s">
        <v>1315</v>
      </c>
      <c r="R17" t="s">
        <v>1316</v>
      </c>
    </row>
    <row r="19" spans="1:18" x14ac:dyDescent="0.25">
      <c r="E19">
        <v>2</v>
      </c>
      <c r="F19" t="s">
        <v>1317</v>
      </c>
      <c r="J19">
        <v>5</v>
      </c>
      <c r="K19" t="s">
        <v>1318</v>
      </c>
      <c r="R19" t="s">
        <v>1319</v>
      </c>
    </row>
    <row r="21" spans="1:18" x14ac:dyDescent="0.25">
      <c r="E21" s="7" t="s">
        <v>1320</v>
      </c>
      <c r="F21" t="s">
        <v>1312</v>
      </c>
    </row>
    <row r="22" spans="1:18" x14ac:dyDescent="0.25">
      <c r="F22" t="s">
        <v>1321</v>
      </c>
      <c r="G22" t="s">
        <v>1280</v>
      </c>
      <c r="I22" s="25" t="s">
        <v>1280</v>
      </c>
      <c r="J22" s="149">
        <v>1</v>
      </c>
      <c r="K22" s="25" t="s">
        <v>1281</v>
      </c>
    </row>
    <row r="23" spans="1:18" x14ac:dyDescent="0.25">
      <c r="F23" t="s">
        <v>1322</v>
      </c>
      <c r="I23" s="25"/>
      <c r="J23" s="149">
        <v>2</v>
      </c>
      <c r="K23" s="25" t="s">
        <v>1285</v>
      </c>
    </row>
    <row r="24" spans="1:18" x14ac:dyDescent="0.25">
      <c r="A24" s="95" t="s">
        <v>1271</v>
      </c>
    </row>
    <row r="25" spans="1:18" x14ac:dyDescent="0.25">
      <c r="A25">
        <v>1</v>
      </c>
      <c r="B25" t="s">
        <v>966</v>
      </c>
    </row>
    <row r="26" spans="1:18" x14ac:dyDescent="0.25">
      <c r="A26">
        <v>2</v>
      </c>
      <c r="B26" t="s">
        <v>968</v>
      </c>
    </row>
    <row r="27" spans="1:18" x14ac:dyDescent="0.25">
      <c r="A27">
        <v>3</v>
      </c>
      <c r="B27" t="s">
        <v>971</v>
      </c>
    </row>
    <row r="28" spans="1:18" x14ac:dyDescent="0.25">
      <c r="A28">
        <v>4</v>
      </c>
      <c r="B28" t="s">
        <v>1046</v>
      </c>
    </row>
    <row r="29" spans="1:18" x14ac:dyDescent="0.25">
      <c r="A29">
        <v>5</v>
      </c>
      <c r="B29" t="s">
        <v>1047</v>
      </c>
    </row>
    <row r="30" spans="1:18" x14ac:dyDescent="0.25">
      <c r="A30">
        <v>6</v>
      </c>
      <c r="B30" t="s">
        <v>974</v>
      </c>
    </row>
    <row r="32" spans="1:18" x14ac:dyDescent="0.25">
      <c r="A32" t="s">
        <v>1323</v>
      </c>
    </row>
    <row r="33" spans="1:1" x14ac:dyDescent="0.25">
      <c r="A33" t="s">
        <v>1324</v>
      </c>
    </row>
    <row r="34" spans="1:1" x14ac:dyDescent="0.25">
      <c r="A34" t="s">
        <v>1325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22"/>
  <sheetViews>
    <sheetView workbookViewId="0">
      <selection activeCell="C22" sqref="C22"/>
    </sheetView>
  </sheetViews>
  <sheetFormatPr defaultRowHeight="15" x14ac:dyDescent="0.25"/>
  <cols>
    <col min="3" max="3" width="17.140625" bestFit="1" customWidth="1"/>
    <col min="5" max="5" width="20.7109375" bestFit="1" customWidth="1"/>
    <col min="6" max="6" width="10.85546875" bestFit="1" customWidth="1"/>
    <col min="7" max="7" width="10.140625" bestFit="1" customWidth="1"/>
    <col min="12" max="12" width="21.140625" bestFit="1" customWidth="1"/>
    <col min="13" max="13" width="38.140625" bestFit="1" customWidth="1"/>
    <col min="14" max="14" width="28.7109375" bestFit="1" customWidth="1"/>
    <col min="15" max="15" width="13.7109375" bestFit="1" customWidth="1"/>
  </cols>
  <sheetData>
    <row r="1" spans="3:17" x14ac:dyDescent="0.25">
      <c r="E1" t="s">
        <v>104</v>
      </c>
      <c r="K1" s="62" t="s">
        <v>105</v>
      </c>
    </row>
    <row r="2" spans="3:17" x14ac:dyDescent="0.25">
      <c r="C2" t="s">
        <v>106</v>
      </c>
      <c r="E2" t="s">
        <v>107</v>
      </c>
      <c r="G2" t="s">
        <v>71</v>
      </c>
      <c r="H2" t="s">
        <v>108</v>
      </c>
      <c r="K2" s="25" t="s">
        <v>109</v>
      </c>
    </row>
    <row r="3" spans="3:17" x14ac:dyDescent="0.25">
      <c r="K3" s="26" t="s">
        <v>110</v>
      </c>
      <c r="M3" s="26" t="s">
        <v>111</v>
      </c>
      <c r="N3" s="62" t="s">
        <v>112</v>
      </c>
    </row>
    <row r="4" spans="3:17" x14ac:dyDescent="0.25">
      <c r="C4" t="s">
        <v>113</v>
      </c>
      <c r="E4" s="26" t="s">
        <v>114</v>
      </c>
      <c r="G4" t="s">
        <v>115</v>
      </c>
      <c r="H4" t="s">
        <v>108</v>
      </c>
    </row>
    <row r="5" spans="3:17" x14ac:dyDescent="0.25">
      <c r="K5" s="53" t="s">
        <v>116</v>
      </c>
      <c r="L5" s="1" t="s">
        <v>117</v>
      </c>
      <c r="M5" s="53" t="s">
        <v>118</v>
      </c>
    </row>
    <row r="6" spans="3:17" x14ac:dyDescent="0.25">
      <c r="I6" t="s">
        <v>119</v>
      </c>
      <c r="L6" s="1" t="s">
        <v>120</v>
      </c>
    </row>
    <row r="8" spans="3:17" x14ac:dyDescent="0.25">
      <c r="K8" t="s">
        <v>121</v>
      </c>
      <c r="M8" t="s">
        <v>122</v>
      </c>
    </row>
    <row r="9" spans="3:17" x14ac:dyDescent="0.25">
      <c r="K9" t="s">
        <v>123</v>
      </c>
      <c r="M9" t="s">
        <v>124</v>
      </c>
    </row>
    <row r="10" spans="3:17" x14ac:dyDescent="0.25">
      <c r="I10" s="26" t="s">
        <v>125</v>
      </c>
      <c r="M10" s="54" t="s">
        <v>126</v>
      </c>
      <c r="N10" s="7" t="s">
        <v>127</v>
      </c>
      <c r="O10" s="52" t="s">
        <v>128</v>
      </c>
      <c r="P10" s="63" t="s">
        <v>129</v>
      </c>
      <c r="Q10" s="55" t="s">
        <v>130</v>
      </c>
    </row>
    <row r="11" spans="3:17" x14ac:dyDescent="0.25">
      <c r="I11" s="26" t="s">
        <v>131</v>
      </c>
      <c r="M11" s="54" t="s">
        <v>132</v>
      </c>
      <c r="N11" s="7" t="s">
        <v>133</v>
      </c>
      <c r="O11" t="s">
        <v>134</v>
      </c>
    </row>
    <row r="12" spans="3:17" x14ac:dyDescent="0.25">
      <c r="I12" s="59" t="s">
        <v>135</v>
      </c>
      <c r="N12" s="7" t="s">
        <v>136</v>
      </c>
      <c r="P12" s="25" t="s">
        <v>78</v>
      </c>
    </row>
    <row r="13" spans="3:17" x14ac:dyDescent="0.25">
      <c r="I13" s="25" t="s">
        <v>81</v>
      </c>
      <c r="N13" s="7" t="s">
        <v>137</v>
      </c>
      <c r="O13">
        <v>1</v>
      </c>
      <c r="P13" t="s">
        <v>138</v>
      </c>
      <c r="Q13" t="s">
        <v>139</v>
      </c>
    </row>
    <row r="14" spans="3:17" x14ac:dyDescent="0.25">
      <c r="H14">
        <v>1</v>
      </c>
      <c r="I14" t="s">
        <v>140</v>
      </c>
      <c r="N14" s="7" t="s">
        <v>141</v>
      </c>
      <c r="O14">
        <v>2</v>
      </c>
      <c r="P14" t="s">
        <v>142</v>
      </c>
      <c r="Q14" t="s">
        <v>143</v>
      </c>
    </row>
    <row r="15" spans="3:17" x14ac:dyDescent="0.25">
      <c r="H15">
        <v>2</v>
      </c>
      <c r="I15" t="s">
        <v>144</v>
      </c>
    </row>
    <row r="16" spans="3:17" x14ac:dyDescent="0.25">
      <c r="M16" t="s">
        <v>145</v>
      </c>
      <c r="N16" t="s">
        <v>146</v>
      </c>
    </row>
    <row r="17" spans="6:14" x14ac:dyDescent="0.25">
      <c r="J17" s="56" t="s">
        <v>147</v>
      </c>
    </row>
    <row r="18" spans="6:14" x14ac:dyDescent="0.25">
      <c r="J18">
        <v>1</v>
      </c>
      <c r="K18" s="56" t="s">
        <v>148</v>
      </c>
      <c r="M18" t="s">
        <v>61</v>
      </c>
      <c r="N18" t="s">
        <v>149</v>
      </c>
    </row>
    <row r="19" spans="6:14" x14ac:dyDescent="0.25">
      <c r="F19" t="s">
        <v>150</v>
      </c>
      <c r="J19">
        <v>2</v>
      </c>
      <c r="K19" s="57" t="s">
        <v>64</v>
      </c>
      <c r="M19" t="s">
        <v>151</v>
      </c>
      <c r="N19" t="s">
        <v>152</v>
      </c>
    </row>
    <row r="20" spans="6:14" x14ac:dyDescent="0.25">
      <c r="F20" t="s">
        <v>153</v>
      </c>
      <c r="J20">
        <v>3</v>
      </c>
      <c r="K20" s="57" t="s">
        <v>154</v>
      </c>
      <c r="M20" t="s">
        <v>71</v>
      </c>
      <c r="N20" t="s">
        <v>152</v>
      </c>
    </row>
    <row r="21" spans="6:14" x14ac:dyDescent="0.25">
      <c r="J21">
        <v>4</v>
      </c>
      <c r="K21" t="s">
        <v>12</v>
      </c>
      <c r="M21" s="25" t="s">
        <v>78</v>
      </c>
      <c r="N21" t="s">
        <v>155</v>
      </c>
    </row>
    <row r="22" spans="6:14" x14ac:dyDescent="0.25">
      <c r="J22">
        <v>5</v>
      </c>
      <c r="K22" t="s">
        <v>79</v>
      </c>
      <c r="M22" s="25" t="s">
        <v>81</v>
      </c>
      <c r="N22" t="s">
        <v>156</v>
      </c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33"/>
  <sheetViews>
    <sheetView workbookViewId="0">
      <selection activeCell="G20" sqref="G20"/>
    </sheetView>
  </sheetViews>
  <sheetFormatPr defaultRowHeight="15" x14ac:dyDescent="0.25"/>
  <cols>
    <col min="19" max="19" width="12.5703125" bestFit="1" customWidth="1"/>
  </cols>
  <sheetData>
    <row r="1" spans="1:36" x14ac:dyDescent="0.25">
      <c r="H1" s="97" t="s">
        <v>1326</v>
      </c>
    </row>
    <row r="2" spans="1:36" x14ac:dyDescent="0.25">
      <c r="H2" s="97"/>
    </row>
    <row r="4" spans="1:36" x14ac:dyDescent="0.25">
      <c r="A4" s="25">
        <v>1</v>
      </c>
      <c r="B4" s="150" t="s">
        <v>1327</v>
      </c>
      <c r="L4" s="151" t="s">
        <v>1328</v>
      </c>
    </row>
    <row r="5" spans="1:36" x14ac:dyDescent="0.25">
      <c r="B5" t="s">
        <v>1329</v>
      </c>
      <c r="M5" t="s">
        <v>1330</v>
      </c>
      <c r="V5" s="55" t="s">
        <v>1331</v>
      </c>
      <c r="AD5" s="55" t="s">
        <v>1332</v>
      </c>
    </row>
    <row r="6" spans="1:36" x14ac:dyDescent="0.25">
      <c r="B6" t="s">
        <v>1333</v>
      </c>
      <c r="M6" s="7" t="s">
        <v>1334</v>
      </c>
    </row>
    <row r="7" spans="1:36" x14ac:dyDescent="0.25">
      <c r="A7" t="s">
        <v>25</v>
      </c>
      <c r="B7" t="s">
        <v>1335</v>
      </c>
      <c r="M7" t="s">
        <v>1336</v>
      </c>
      <c r="U7" s="26" t="s">
        <v>1337</v>
      </c>
      <c r="Y7" s="26" t="s">
        <v>1338</v>
      </c>
      <c r="AC7">
        <v>1</v>
      </c>
      <c r="AD7" t="s">
        <v>1339</v>
      </c>
      <c r="AJ7" t="s">
        <v>1340</v>
      </c>
    </row>
    <row r="8" spans="1:36" x14ac:dyDescent="0.25">
      <c r="B8" t="s">
        <v>1341</v>
      </c>
      <c r="U8" t="s">
        <v>1342</v>
      </c>
      <c r="Y8" t="s">
        <v>1342</v>
      </c>
      <c r="AC8">
        <v>2</v>
      </c>
      <c r="AD8" t="s">
        <v>1343</v>
      </c>
      <c r="AJ8" t="s">
        <v>1344</v>
      </c>
    </row>
    <row r="9" spans="1:36" ht="47.45" customHeight="1" x14ac:dyDescent="0.25">
      <c r="B9" t="s">
        <v>1345</v>
      </c>
      <c r="U9" s="49" t="s">
        <v>1346</v>
      </c>
      <c r="Y9" s="49" t="s">
        <v>1347</v>
      </c>
      <c r="AC9" s="49">
        <v>3</v>
      </c>
      <c r="AD9" s="189" t="s">
        <v>1348</v>
      </c>
      <c r="AE9" s="189"/>
      <c r="AF9" s="189"/>
      <c r="AG9" s="189"/>
      <c r="AH9" s="189"/>
      <c r="AI9" s="189"/>
    </row>
    <row r="10" spans="1:36" x14ac:dyDescent="0.25">
      <c r="B10" t="s">
        <v>1349</v>
      </c>
      <c r="S10" t="s">
        <v>986</v>
      </c>
      <c r="AC10">
        <v>4</v>
      </c>
      <c r="AD10" t="s">
        <v>1350</v>
      </c>
    </row>
    <row r="11" spans="1:36" x14ac:dyDescent="0.25">
      <c r="R11" t="s">
        <v>1351</v>
      </c>
      <c r="S11" t="s">
        <v>1301</v>
      </c>
      <c r="T11" t="s">
        <v>226</v>
      </c>
      <c r="U11" s="26" t="s">
        <v>1352</v>
      </c>
      <c r="Y11" s="26" t="s">
        <v>1352</v>
      </c>
    </row>
    <row r="12" spans="1:36" x14ac:dyDescent="0.25">
      <c r="B12" s="153" t="s">
        <v>1353</v>
      </c>
      <c r="S12" t="s">
        <v>1354</v>
      </c>
      <c r="T12" t="s">
        <v>1282</v>
      </c>
    </row>
    <row r="13" spans="1:36" x14ac:dyDescent="0.25">
      <c r="A13">
        <v>1</v>
      </c>
      <c r="B13" t="s">
        <v>1355</v>
      </c>
    </row>
    <row r="14" spans="1:36" x14ac:dyDescent="0.25">
      <c r="A14">
        <v>2</v>
      </c>
      <c r="B14" t="s">
        <v>1356</v>
      </c>
      <c r="R14" t="s">
        <v>1357</v>
      </c>
      <c r="S14" t="s">
        <v>1301</v>
      </c>
      <c r="T14" t="s">
        <v>226</v>
      </c>
      <c r="U14" s="26" t="s">
        <v>1352</v>
      </c>
      <c r="Y14" s="41" t="s">
        <v>1358</v>
      </c>
    </row>
    <row r="15" spans="1:36" x14ac:dyDescent="0.25">
      <c r="B15" t="s">
        <v>1359</v>
      </c>
      <c r="S15" t="s">
        <v>1354</v>
      </c>
      <c r="T15" t="s">
        <v>226</v>
      </c>
    </row>
    <row r="16" spans="1:36" x14ac:dyDescent="0.25">
      <c r="A16">
        <v>3</v>
      </c>
      <c r="B16" t="s">
        <v>1360</v>
      </c>
    </row>
    <row r="17" spans="1:32" x14ac:dyDescent="0.25">
      <c r="A17">
        <v>4</v>
      </c>
      <c r="B17" t="s">
        <v>1361</v>
      </c>
      <c r="H17" s="41" t="s">
        <v>1362</v>
      </c>
      <c r="U17" s="152" t="s">
        <v>1363</v>
      </c>
    </row>
    <row r="18" spans="1:32" x14ac:dyDescent="0.25">
      <c r="U18" t="s">
        <v>1364</v>
      </c>
    </row>
    <row r="20" spans="1:32" x14ac:dyDescent="0.25">
      <c r="U20" s="55" t="s">
        <v>1365</v>
      </c>
    </row>
    <row r="21" spans="1:32" x14ac:dyDescent="0.25">
      <c r="T21">
        <v>1</v>
      </c>
      <c r="U21" t="s">
        <v>1366</v>
      </c>
    </row>
    <row r="22" spans="1:32" x14ac:dyDescent="0.25">
      <c r="T22">
        <v>2</v>
      </c>
      <c r="U22" t="s">
        <v>1367</v>
      </c>
      <c r="AD22" t="s">
        <v>1368</v>
      </c>
      <c r="AF22" t="s">
        <v>1369</v>
      </c>
    </row>
    <row r="23" spans="1:32" x14ac:dyDescent="0.25">
      <c r="T23">
        <v>3</v>
      </c>
      <c r="U23" t="s">
        <v>1370</v>
      </c>
    </row>
    <row r="24" spans="1:32" x14ac:dyDescent="0.25">
      <c r="T24">
        <v>4</v>
      </c>
      <c r="U24" t="s">
        <v>1371</v>
      </c>
    </row>
    <row r="33" spans="31:31" x14ac:dyDescent="0.25">
      <c r="AE33">
        <v>7500</v>
      </c>
    </row>
  </sheetData>
  <mergeCells count="1">
    <mergeCell ref="AD9:AI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23"/>
  <sheetViews>
    <sheetView topLeftCell="B1" workbookViewId="0">
      <selection activeCell="B18" sqref="B18:I18"/>
    </sheetView>
  </sheetViews>
  <sheetFormatPr defaultRowHeight="15" x14ac:dyDescent="0.25"/>
  <cols>
    <col min="4" max="4" width="12" customWidth="1"/>
    <col min="9" max="9" width="10.5703125" customWidth="1"/>
    <col min="10" max="10" width="15.5703125" customWidth="1"/>
  </cols>
  <sheetData>
    <row r="1" spans="1:28" x14ac:dyDescent="0.25">
      <c r="E1" t="s">
        <v>1372</v>
      </c>
    </row>
    <row r="3" spans="1:28" ht="15.75" x14ac:dyDescent="0.25">
      <c r="A3" s="96" t="s">
        <v>1373</v>
      </c>
      <c r="G3" s="96" t="s">
        <v>1374</v>
      </c>
      <c r="L3" s="97" t="s">
        <v>1375</v>
      </c>
    </row>
    <row r="4" spans="1:28" ht="44.45" customHeight="1" x14ac:dyDescent="0.25">
      <c r="B4" s="207" t="s">
        <v>1376</v>
      </c>
      <c r="C4" s="207"/>
      <c r="D4" s="207"/>
      <c r="E4" s="207"/>
      <c r="G4" s="208" t="s">
        <v>1377</v>
      </c>
      <c r="H4" s="208"/>
      <c r="I4" s="208"/>
      <c r="J4" s="208"/>
      <c r="L4" s="97" t="s">
        <v>151</v>
      </c>
    </row>
    <row r="5" spans="1:28" x14ac:dyDescent="0.25">
      <c r="G5" s="86"/>
      <c r="H5" s="86"/>
      <c r="I5" s="86"/>
      <c r="J5" s="86"/>
      <c r="K5">
        <v>1</v>
      </c>
      <c r="L5" t="s">
        <v>1378</v>
      </c>
    </row>
    <row r="6" spans="1:28" x14ac:dyDescent="0.25">
      <c r="F6" t="s">
        <v>804</v>
      </c>
      <c r="J6" s="11" t="s">
        <v>1379</v>
      </c>
      <c r="K6">
        <v>2</v>
      </c>
      <c r="L6" t="s">
        <v>1380</v>
      </c>
    </row>
    <row r="7" spans="1:28" x14ac:dyDescent="0.25">
      <c r="F7" t="s">
        <v>1381</v>
      </c>
      <c r="I7" s="99" t="s">
        <v>1382</v>
      </c>
      <c r="J7" t="s">
        <v>1383</v>
      </c>
      <c r="K7">
        <v>3</v>
      </c>
      <c r="L7" t="s">
        <v>1384</v>
      </c>
      <c r="U7" t="s">
        <v>1097</v>
      </c>
      <c r="X7" s="25" t="s">
        <v>578</v>
      </c>
      <c r="Y7" t="s">
        <v>320</v>
      </c>
      <c r="Z7" s="40">
        <v>0.9</v>
      </c>
      <c r="AA7" t="s">
        <v>249</v>
      </c>
      <c r="AB7" t="s">
        <v>1385</v>
      </c>
    </row>
    <row r="8" spans="1:28" x14ac:dyDescent="0.25">
      <c r="I8" t="s">
        <v>1386</v>
      </c>
      <c r="K8">
        <v>4</v>
      </c>
      <c r="L8" t="s">
        <v>1387</v>
      </c>
      <c r="U8" t="s">
        <v>1388</v>
      </c>
    </row>
    <row r="9" spans="1:28" x14ac:dyDescent="0.25">
      <c r="K9">
        <v>5</v>
      </c>
      <c r="L9" t="s">
        <v>1389</v>
      </c>
      <c r="X9" s="25" t="s">
        <v>578</v>
      </c>
      <c r="Y9" t="s">
        <v>320</v>
      </c>
      <c r="Z9" s="40"/>
      <c r="AA9" t="s">
        <v>249</v>
      </c>
      <c r="AB9" t="s">
        <v>1390</v>
      </c>
    </row>
    <row r="10" spans="1:28" x14ac:dyDescent="0.25">
      <c r="B10" s="97" t="s">
        <v>1391</v>
      </c>
      <c r="K10">
        <v>6</v>
      </c>
      <c r="L10" t="s">
        <v>1392</v>
      </c>
      <c r="Y10" s="188" t="s">
        <v>1393</v>
      </c>
      <c r="Z10" s="188"/>
    </row>
    <row r="11" spans="1:28" x14ac:dyDescent="0.25">
      <c r="A11">
        <v>1</v>
      </c>
      <c r="B11" t="s">
        <v>1394</v>
      </c>
    </row>
    <row r="12" spans="1:28" x14ac:dyDescent="0.25">
      <c r="A12">
        <v>2</v>
      </c>
      <c r="B12" t="s">
        <v>1395</v>
      </c>
      <c r="L12" s="100"/>
    </row>
    <row r="13" spans="1:28" x14ac:dyDescent="0.25">
      <c r="A13">
        <v>3</v>
      </c>
      <c r="B13" t="s">
        <v>1396</v>
      </c>
      <c r="E13" s="33"/>
      <c r="L13" s="97" t="s">
        <v>1397</v>
      </c>
    </row>
    <row r="14" spans="1:28" x14ac:dyDescent="0.25">
      <c r="K14">
        <v>1</v>
      </c>
      <c r="L14" t="s">
        <v>1398</v>
      </c>
    </row>
    <row r="15" spans="1:28" x14ac:dyDescent="0.25">
      <c r="B15" s="97" t="s">
        <v>1399</v>
      </c>
      <c r="K15">
        <v>2</v>
      </c>
      <c r="L15" t="s">
        <v>1400</v>
      </c>
    </row>
    <row r="16" spans="1:28" ht="29.1" customHeight="1" x14ac:dyDescent="0.25">
      <c r="A16" s="49">
        <v>1</v>
      </c>
      <c r="B16" s="189" t="s">
        <v>1401</v>
      </c>
      <c r="C16" s="189"/>
      <c r="D16" s="189"/>
      <c r="E16" s="189"/>
      <c r="F16" s="189"/>
      <c r="G16" s="189"/>
      <c r="H16" s="189"/>
      <c r="K16">
        <v>3</v>
      </c>
      <c r="L16" t="s">
        <v>1402</v>
      </c>
    </row>
    <row r="17" spans="1:12" x14ac:dyDescent="0.25">
      <c r="A17">
        <v>2</v>
      </c>
      <c r="B17" t="s">
        <v>1403</v>
      </c>
      <c r="K17">
        <v>4</v>
      </c>
      <c r="L17" t="s">
        <v>1404</v>
      </c>
    </row>
    <row r="18" spans="1:12" ht="30.95" customHeight="1" x14ac:dyDescent="0.25">
      <c r="A18" s="101">
        <v>3</v>
      </c>
      <c r="B18" s="190" t="s">
        <v>1405</v>
      </c>
      <c r="C18" s="190"/>
      <c r="D18" s="190"/>
      <c r="E18" s="190"/>
      <c r="F18" s="190"/>
      <c r="G18" s="190"/>
      <c r="H18" s="190"/>
      <c r="I18" s="190"/>
      <c r="K18">
        <v>5</v>
      </c>
      <c r="L18" t="s">
        <v>1406</v>
      </c>
    </row>
    <row r="19" spans="1:12" x14ac:dyDescent="0.25">
      <c r="K19">
        <v>6</v>
      </c>
      <c r="L19" t="s">
        <v>1407</v>
      </c>
    </row>
    <row r="20" spans="1:12" x14ac:dyDescent="0.25">
      <c r="K20">
        <v>7</v>
      </c>
      <c r="L20" t="s">
        <v>1408</v>
      </c>
    </row>
    <row r="21" spans="1:12" x14ac:dyDescent="0.25">
      <c r="B21" t="s">
        <v>1409</v>
      </c>
    </row>
    <row r="23" spans="1:12" x14ac:dyDescent="0.25">
      <c r="B23" t="s">
        <v>1410</v>
      </c>
    </row>
  </sheetData>
  <mergeCells count="5">
    <mergeCell ref="B4:E4"/>
    <mergeCell ref="G4:J4"/>
    <mergeCell ref="B16:H16"/>
    <mergeCell ref="B18:I18"/>
    <mergeCell ref="Y10:Z10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1:AI27"/>
  <sheetViews>
    <sheetView workbookViewId="0">
      <selection activeCell="M20" sqref="M20"/>
    </sheetView>
  </sheetViews>
  <sheetFormatPr defaultRowHeight="15" x14ac:dyDescent="0.25"/>
  <cols>
    <col min="8" max="8" width="10.7109375" customWidth="1"/>
    <col min="12" max="12" width="14.28515625" customWidth="1"/>
  </cols>
  <sheetData>
    <row r="1" spans="3:35" x14ac:dyDescent="0.25">
      <c r="E1" s="55" t="s">
        <v>1411</v>
      </c>
    </row>
    <row r="3" spans="3:35" x14ac:dyDescent="0.25">
      <c r="C3" s="213" t="s">
        <v>1412</v>
      </c>
      <c r="D3" s="213"/>
      <c r="E3" s="215" t="s">
        <v>1413</v>
      </c>
      <c r="F3" s="215"/>
      <c r="G3" s="215"/>
      <c r="H3" s="215"/>
      <c r="I3" s="215" t="s">
        <v>1414</v>
      </c>
      <c r="J3" s="215"/>
      <c r="K3" s="215"/>
      <c r="L3" s="215"/>
    </row>
    <row r="4" spans="3:35" ht="41.45" customHeight="1" x14ac:dyDescent="0.25">
      <c r="C4" s="214"/>
      <c r="D4" s="214"/>
      <c r="E4" s="215"/>
      <c r="F4" s="215"/>
      <c r="G4" s="215"/>
      <c r="H4" s="215"/>
      <c r="I4" s="215"/>
      <c r="J4" s="215"/>
      <c r="K4" s="215"/>
      <c r="L4" s="215"/>
    </row>
    <row r="5" spans="3:35" x14ac:dyDescent="0.25">
      <c r="C5" s="213" t="s">
        <v>1415</v>
      </c>
      <c r="D5" s="216"/>
      <c r="E5" s="50"/>
      <c r="F5" s="45"/>
      <c r="G5" s="45"/>
      <c r="H5" s="45"/>
      <c r="I5" s="45"/>
      <c r="J5" s="45"/>
      <c r="K5" s="45"/>
      <c r="L5" s="108"/>
    </row>
    <row r="6" spans="3:35" x14ac:dyDescent="0.25">
      <c r="C6" s="217" t="s">
        <v>1416</v>
      </c>
      <c r="D6" s="218"/>
      <c r="E6" s="51"/>
      <c r="F6" s="219" t="s">
        <v>1417</v>
      </c>
      <c r="G6" s="219"/>
      <c r="H6" s="219"/>
      <c r="I6" s="219"/>
      <c r="J6" s="219"/>
      <c r="K6" s="219"/>
      <c r="L6" s="109"/>
      <c r="Y6" t="s">
        <v>1418</v>
      </c>
      <c r="Z6" t="s">
        <v>1419</v>
      </c>
      <c r="AB6">
        <f>AF8-(AF11+AF12)</f>
        <v>-20</v>
      </c>
      <c r="AE6" t="s">
        <v>494</v>
      </c>
      <c r="AF6">
        <v>100</v>
      </c>
    </row>
    <row r="7" spans="3:35" x14ac:dyDescent="0.25">
      <c r="C7" s="110" t="s">
        <v>1420</v>
      </c>
      <c r="D7" s="111"/>
      <c r="E7" s="51"/>
      <c r="F7" s="219"/>
      <c r="G7" s="219"/>
      <c r="H7" s="219"/>
      <c r="I7" s="219"/>
      <c r="J7" s="219"/>
      <c r="K7" s="219"/>
      <c r="L7" s="109"/>
      <c r="Y7" t="s">
        <v>1418</v>
      </c>
      <c r="Z7" t="s">
        <v>1421</v>
      </c>
      <c r="AE7" t="s">
        <v>498</v>
      </c>
      <c r="AF7">
        <v>50</v>
      </c>
    </row>
    <row r="8" spans="3:35" ht="15.75" thickBot="1" x14ac:dyDescent="0.3">
      <c r="C8" s="110" t="s">
        <v>1422</v>
      </c>
      <c r="D8" s="111"/>
      <c r="E8" s="51"/>
      <c r="F8" s="219"/>
      <c r="G8" s="219"/>
      <c r="H8" s="219"/>
      <c r="I8" s="219"/>
      <c r="J8" s="219"/>
      <c r="K8" s="219"/>
      <c r="L8" s="109"/>
      <c r="Y8" t="s">
        <v>1418</v>
      </c>
      <c r="Z8" t="s">
        <v>1423</v>
      </c>
      <c r="AE8" t="s">
        <v>502</v>
      </c>
      <c r="AF8" s="39">
        <f>SUM(AF6:AF7)</f>
        <v>150</v>
      </c>
    </row>
    <row r="9" spans="3:35" ht="15.75" thickTop="1" x14ac:dyDescent="0.25">
      <c r="C9" s="110" t="s">
        <v>1424</v>
      </c>
      <c r="D9" s="111"/>
      <c r="E9" s="51"/>
      <c r="H9" s="112" t="s">
        <v>1425</v>
      </c>
      <c r="L9" s="109"/>
      <c r="Y9" t="s">
        <v>1426</v>
      </c>
    </row>
    <row r="10" spans="3:35" x14ac:dyDescent="0.25">
      <c r="C10" s="110" t="s">
        <v>1427</v>
      </c>
      <c r="D10" s="111"/>
      <c r="E10" s="51"/>
      <c r="L10" s="109"/>
      <c r="AD10" t="s">
        <v>1428</v>
      </c>
      <c r="AE10" s="26" t="s">
        <v>508</v>
      </c>
      <c r="AF10" s="26">
        <v>-20</v>
      </c>
      <c r="AG10" t="s">
        <v>1429</v>
      </c>
      <c r="AH10" t="s">
        <v>1430</v>
      </c>
      <c r="AI10">
        <v>10</v>
      </c>
    </row>
    <row r="11" spans="3:35" x14ac:dyDescent="0.25">
      <c r="C11" s="113"/>
      <c r="D11" s="111"/>
      <c r="E11" s="94" t="s">
        <v>1431</v>
      </c>
      <c r="H11" s="7" t="s">
        <v>1432</v>
      </c>
      <c r="K11" s="7" t="s">
        <v>1433</v>
      </c>
      <c r="L11" s="109"/>
      <c r="AE11" t="s">
        <v>1434</v>
      </c>
      <c r="AF11">
        <v>90</v>
      </c>
      <c r="AH11" s="7" t="s">
        <v>1435</v>
      </c>
      <c r="AI11" s="7">
        <v>-30</v>
      </c>
    </row>
    <row r="12" spans="3:35" x14ac:dyDescent="0.25">
      <c r="C12" s="113"/>
      <c r="D12" s="111"/>
      <c r="E12" s="114" t="s">
        <v>1436</v>
      </c>
      <c r="H12" s="10" t="s">
        <v>1437</v>
      </c>
      <c r="K12" s="10" t="s">
        <v>1438</v>
      </c>
      <c r="L12" s="109"/>
      <c r="Y12" t="s">
        <v>1439</v>
      </c>
      <c r="AE12" t="s">
        <v>515</v>
      </c>
      <c r="AF12">
        <v>80</v>
      </c>
      <c r="AH12" t="s">
        <v>1429</v>
      </c>
      <c r="AI12">
        <f>SUM(AI10:AI11)</f>
        <v>-20</v>
      </c>
    </row>
    <row r="13" spans="3:35" ht="15.75" thickBot="1" x14ac:dyDescent="0.3">
      <c r="C13" s="113"/>
      <c r="D13" s="111"/>
      <c r="E13" s="114" t="s">
        <v>1440</v>
      </c>
      <c r="H13" s="10" t="s">
        <v>1441</v>
      </c>
      <c r="K13" s="154" t="s">
        <v>1442</v>
      </c>
      <c r="L13" s="109"/>
      <c r="Y13" t="s">
        <v>1443</v>
      </c>
      <c r="AA13">
        <v>-2</v>
      </c>
      <c r="AB13" t="s">
        <v>1444</v>
      </c>
      <c r="AF13" s="39">
        <f>SUM(AF10:AF12)</f>
        <v>150</v>
      </c>
    </row>
    <row r="14" spans="3:35" ht="15.75" thickTop="1" x14ac:dyDescent="0.25">
      <c r="C14" s="113"/>
      <c r="D14" s="111"/>
      <c r="E14" s="114" t="s">
        <v>1445</v>
      </c>
      <c r="H14" s="10" t="s">
        <v>1446</v>
      </c>
      <c r="L14" s="109"/>
      <c r="Y14" t="s">
        <v>1447</v>
      </c>
      <c r="AA14">
        <v>3</v>
      </c>
      <c r="AB14" t="s">
        <v>1444</v>
      </c>
    </row>
    <row r="15" spans="3:35" x14ac:dyDescent="0.25">
      <c r="C15" s="113"/>
      <c r="D15" s="111"/>
      <c r="E15" s="114" t="s">
        <v>1448</v>
      </c>
      <c r="L15" s="109"/>
      <c r="Y15" t="s">
        <v>1449</v>
      </c>
      <c r="AA15">
        <v>1</v>
      </c>
      <c r="AB15" t="s">
        <v>1444</v>
      </c>
    </row>
    <row r="16" spans="3:35" ht="15.75" thickBot="1" x14ac:dyDescent="0.3">
      <c r="C16" s="113"/>
      <c r="D16" s="111"/>
      <c r="E16" s="51"/>
      <c r="L16" s="109"/>
      <c r="AA16" s="39">
        <f>SUM(AA13:AA15)</f>
        <v>2</v>
      </c>
      <c r="AB16" t="s">
        <v>1444</v>
      </c>
    </row>
    <row r="17" spans="3:12" ht="15.75" thickTop="1" x14ac:dyDescent="0.25">
      <c r="C17" s="113"/>
      <c r="D17" s="111"/>
      <c r="E17" s="51"/>
      <c r="L17" s="109"/>
    </row>
    <row r="18" spans="3:12" x14ac:dyDescent="0.25">
      <c r="C18" s="72"/>
      <c r="D18" s="115"/>
      <c r="E18" s="72"/>
      <c r="F18" s="74"/>
      <c r="G18" s="74"/>
      <c r="H18" s="74"/>
      <c r="I18" s="74"/>
      <c r="J18" s="74"/>
      <c r="K18" s="74"/>
      <c r="L18" s="115"/>
    </row>
    <row r="19" spans="3:12" x14ac:dyDescent="0.25">
      <c r="C19" s="209" t="s">
        <v>1450</v>
      </c>
      <c r="D19" s="210"/>
      <c r="E19" s="45" t="s">
        <v>1451</v>
      </c>
      <c r="F19" s="45"/>
      <c r="G19" s="45"/>
      <c r="H19" s="45"/>
      <c r="I19" s="45"/>
      <c r="J19" s="45"/>
      <c r="K19" s="45"/>
      <c r="L19" s="108"/>
    </row>
    <row r="20" spans="3:12" x14ac:dyDescent="0.25">
      <c r="C20" s="211"/>
      <c r="D20" s="212"/>
      <c r="E20" s="10" t="s">
        <v>1452</v>
      </c>
      <c r="H20" s="116" t="s">
        <v>1453</v>
      </c>
      <c r="L20" s="109"/>
    </row>
    <row r="21" spans="3:12" x14ac:dyDescent="0.25">
      <c r="C21" s="211"/>
      <c r="D21" s="212"/>
      <c r="E21" s="10" t="s">
        <v>1454</v>
      </c>
      <c r="I21" s="116" t="s">
        <v>1455</v>
      </c>
      <c r="L21" s="109"/>
    </row>
    <row r="22" spans="3:12" x14ac:dyDescent="0.25">
      <c r="C22" s="51"/>
      <c r="D22" s="109"/>
      <c r="I22" s="116" t="s">
        <v>1456</v>
      </c>
      <c r="L22" s="109"/>
    </row>
    <row r="23" spans="3:12" x14ac:dyDescent="0.25">
      <c r="C23" s="51"/>
      <c r="D23" s="109"/>
      <c r="I23" s="116" t="s">
        <v>1457</v>
      </c>
      <c r="L23" s="109"/>
    </row>
    <row r="24" spans="3:12" x14ac:dyDescent="0.25">
      <c r="C24" s="51"/>
      <c r="D24" s="109"/>
      <c r="E24" s="10" t="s">
        <v>1458</v>
      </c>
      <c r="K24" s="25" t="s">
        <v>477</v>
      </c>
      <c r="L24" s="109"/>
    </row>
    <row r="25" spans="3:12" x14ac:dyDescent="0.25">
      <c r="C25" s="51"/>
      <c r="D25" s="109"/>
      <c r="E25" s="10" t="s">
        <v>1459</v>
      </c>
      <c r="K25" s="25" t="s">
        <v>477</v>
      </c>
      <c r="L25" s="109"/>
    </row>
    <row r="26" spans="3:12" x14ac:dyDescent="0.25">
      <c r="C26" s="51"/>
      <c r="D26" s="109"/>
      <c r="E26" s="10" t="s">
        <v>1460</v>
      </c>
      <c r="L26" s="109"/>
    </row>
    <row r="27" spans="3:12" x14ac:dyDescent="0.25">
      <c r="C27" s="72"/>
      <c r="D27" s="115"/>
      <c r="E27" s="117" t="s">
        <v>1461</v>
      </c>
      <c r="F27" s="74"/>
      <c r="G27" s="74"/>
      <c r="H27" s="74"/>
      <c r="I27" s="74"/>
      <c r="J27" s="74"/>
      <c r="K27" s="74"/>
      <c r="L27" s="115"/>
    </row>
  </sheetData>
  <mergeCells count="7">
    <mergeCell ref="C19:D21"/>
    <mergeCell ref="C3:D4"/>
    <mergeCell ref="E3:H4"/>
    <mergeCell ref="I3:L4"/>
    <mergeCell ref="C5:D5"/>
    <mergeCell ref="C6:D6"/>
    <mergeCell ref="F6:K8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W35"/>
  <sheetViews>
    <sheetView workbookViewId="0">
      <selection activeCell="B16" sqref="B16"/>
    </sheetView>
  </sheetViews>
  <sheetFormatPr defaultRowHeight="15" x14ac:dyDescent="0.25"/>
  <cols>
    <col min="2" max="2" width="20.85546875" customWidth="1"/>
    <col min="10" max="10" width="9.42578125" bestFit="1" customWidth="1"/>
    <col min="11" max="11" width="13.5703125" customWidth="1"/>
    <col min="12" max="12" width="13.140625" customWidth="1"/>
    <col min="13" max="13" width="9.42578125" bestFit="1" customWidth="1"/>
    <col min="17" max="17" width="11.140625" customWidth="1"/>
    <col min="19" max="19" width="10.85546875" customWidth="1"/>
    <col min="20" max="20" width="12.140625" customWidth="1"/>
  </cols>
  <sheetData>
    <row r="1" spans="2:23" x14ac:dyDescent="0.25">
      <c r="G1" t="s">
        <v>1462</v>
      </c>
      <c r="K1" t="s">
        <v>1463</v>
      </c>
    </row>
    <row r="2" spans="2:23" x14ac:dyDescent="0.25">
      <c r="L2" t="s">
        <v>1464</v>
      </c>
    </row>
    <row r="3" spans="2:23" x14ac:dyDescent="0.25">
      <c r="H3" t="s">
        <v>1412</v>
      </c>
      <c r="L3" t="s">
        <v>1465</v>
      </c>
    </row>
    <row r="6" spans="2:23" ht="57.95" customHeight="1" x14ac:dyDescent="0.25">
      <c r="C6" s="50"/>
      <c r="D6" s="223" t="s">
        <v>1466</v>
      </c>
      <c r="E6" s="223"/>
      <c r="F6" s="223"/>
      <c r="G6" s="45"/>
      <c r="H6" s="108"/>
      <c r="I6" s="50"/>
      <c r="J6" s="224" t="s">
        <v>1467</v>
      </c>
      <c r="K6" s="224"/>
      <c r="L6" s="224"/>
      <c r="M6" s="45"/>
      <c r="N6" s="108"/>
      <c r="R6" s="188" t="s">
        <v>1468</v>
      </c>
      <c r="S6" s="188"/>
      <c r="T6" s="1" t="s">
        <v>1469</v>
      </c>
      <c r="U6" s="1" t="s">
        <v>1470</v>
      </c>
    </row>
    <row r="7" spans="2:23" x14ac:dyDescent="0.25">
      <c r="C7" s="51"/>
      <c r="H7" s="109"/>
      <c r="I7" s="51"/>
      <c r="N7" s="109"/>
      <c r="Q7" s="26"/>
      <c r="R7" s="159"/>
      <c r="S7" s="160"/>
      <c r="T7" s="161"/>
      <c r="U7" s="157"/>
      <c r="V7" s="157"/>
      <c r="W7" s="157"/>
    </row>
    <row r="8" spans="2:23" ht="28.5" customHeight="1" x14ac:dyDescent="0.25">
      <c r="C8" s="118" t="s">
        <v>1471</v>
      </c>
      <c r="D8" s="43"/>
      <c r="E8" s="43"/>
      <c r="F8" s="43" t="s">
        <v>1472</v>
      </c>
      <c r="H8" s="109"/>
      <c r="I8" s="225" t="s">
        <v>1473</v>
      </c>
      <c r="J8" s="226"/>
      <c r="K8" s="226"/>
      <c r="L8" s="119"/>
      <c r="M8" s="219" t="s">
        <v>1474</v>
      </c>
      <c r="N8" s="227"/>
      <c r="Q8" s="158" t="s">
        <v>1475</v>
      </c>
      <c r="S8" s="158" t="s">
        <v>1476</v>
      </c>
      <c r="T8" s="162" t="s">
        <v>1477</v>
      </c>
    </row>
    <row r="9" spans="2:23" x14ac:dyDescent="0.25">
      <c r="C9" s="51" t="s">
        <v>804</v>
      </c>
      <c r="F9" t="s">
        <v>1379</v>
      </c>
      <c r="H9" s="109"/>
      <c r="I9" s="51" t="s">
        <v>1379</v>
      </c>
      <c r="K9" s="47">
        <v>44416</v>
      </c>
      <c r="L9" s="51"/>
      <c r="M9" s="47">
        <v>44051</v>
      </c>
      <c r="N9" s="109"/>
      <c r="Q9" t="s">
        <v>1478</v>
      </c>
    </row>
    <row r="10" spans="2:23" x14ac:dyDescent="0.25">
      <c r="C10" s="51" t="s">
        <v>1479</v>
      </c>
      <c r="H10" s="109"/>
      <c r="I10" s="51"/>
      <c r="L10" s="51"/>
      <c r="N10" s="109"/>
      <c r="Q10" s="11" t="s">
        <v>202</v>
      </c>
    </row>
    <row r="11" spans="2:23" x14ac:dyDescent="0.25">
      <c r="C11" s="72"/>
      <c r="D11" s="74"/>
      <c r="E11" s="74"/>
      <c r="F11" s="74"/>
      <c r="G11" s="74"/>
      <c r="H11" s="115"/>
      <c r="I11" s="72"/>
      <c r="J11" s="74"/>
      <c r="K11" s="74"/>
      <c r="L11" s="72"/>
      <c r="M11" s="74"/>
      <c r="N11" s="115"/>
      <c r="U11" t="s">
        <v>1480</v>
      </c>
    </row>
    <row r="12" spans="2:23" ht="30.95" customHeight="1" x14ac:dyDescent="0.25">
      <c r="B12" s="69" t="s">
        <v>713</v>
      </c>
      <c r="C12" s="228" t="s">
        <v>1481</v>
      </c>
      <c r="D12" s="229"/>
      <c r="E12" s="229"/>
      <c r="F12" s="229"/>
      <c r="G12" s="229"/>
      <c r="H12" s="230"/>
      <c r="I12" s="231" t="s">
        <v>1482</v>
      </c>
      <c r="J12" s="232"/>
      <c r="K12" s="232"/>
      <c r="L12" s="232"/>
      <c r="M12" s="232"/>
      <c r="N12" s="233"/>
      <c r="U12" s="49" t="s">
        <v>1483</v>
      </c>
    </row>
    <row r="13" spans="2:23" x14ac:dyDescent="0.25">
      <c r="C13" s="51"/>
      <c r="H13" s="109"/>
      <c r="I13" s="51"/>
      <c r="K13" s="220" t="s">
        <v>1484</v>
      </c>
      <c r="L13" s="220"/>
      <c r="N13" s="109"/>
      <c r="T13" t="s">
        <v>1485</v>
      </c>
    </row>
    <row r="14" spans="2:23" x14ac:dyDescent="0.25">
      <c r="B14" t="s">
        <v>1486</v>
      </c>
      <c r="C14" s="51" t="s">
        <v>1487</v>
      </c>
      <c r="H14" s="109"/>
      <c r="I14" s="51" t="s">
        <v>1488</v>
      </c>
      <c r="L14" s="51" t="s">
        <v>1488</v>
      </c>
      <c r="N14" s="109"/>
      <c r="T14" s="11" t="s">
        <v>1379</v>
      </c>
    </row>
    <row r="15" spans="2:23" x14ac:dyDescent="0.25">
      <c r="C15" s="51" t="s">
        <v>1489</v>
      </c>
      <c r="H15" s="109"/>
      <c r="I15" s="120" t="s">
        <v>1490</v>
      </c>
      <c r="L15" s="120" t="s">
        <v>1490</v>
      </c>
      <c r="N15" s="109"/>
      <c r="T15" s="47">
        <v>44416</v>
      </c>
    </row>
    <row r="16" spans="2:23" ht="33" customHeight="1" x14ac:dyDescent="0.25">
      <c r="C16" s="221" t="s">
        <v>1491</v>
      </c>
      <c r="D16" s="190"/>
      <c r="E16" s="190"/>
      <c r="F16" s="190"/>
      <c r="G16" s="190"/>
      <c r="H16" s="222"/>
      <c r="I16" s="211" t="s">
        <v>1492</v>
      </c>
      <c r="J16" s="189"/>
      <c r="K16" s="212"/>
      <c r="L16" s="121" t="s">
        <v>1493</v>
      </c>
      <c r="N16" s="109"/>
    </row>
    <row r="17" spans="3:14" x14ac:dyDescent="0.25">
      <c r="C17" s="51" t="s">
        <v>1494</v>
      </c>
      <c r="H17" s="109"/>
      <c r="I17" s="51"/>
      <c r="L17" s="51"/>
      <c r="N17" s="109"/>
    </row>
    <row r="18" spans="3:14" x14ac:dyDescent="0.25">
      <c r="C18" s="51" t="s">
        <v>1495</v>
      </c>
      <c r="H18" s="109"/>
      <c r="I18" s="120" t="s">
        <v>1496</v>
      </c>
      <c r="L18" s="120" t="s">
        <v>1496</v>
      </c>
      <c r="N18" s="109"/>
    </row>
    <row r="19" spans="3:14" x14ac:dyDescent="0.25">
      <c r="C19" s="51"/>
      <c r="H19" s="109"/>
      <c r="I19" s="114" t="s">
        <v>1497</v>
      </c>
      <c r="L19" s="51"/>
      <c r="M19" t="s">
        <v>477</v>
      </c>
      <c r="N19" s="109"/>
    </row>
    <row r="20" spans="3:14" x14ac:dyDescent="0.25">
      <c r="C20" s="51"/>
      <c r="H20" s="109"/>
      <c r="I20" s="114" t="s">
        <v>1498</v>
      </c>
      <c r="L20" s="51"/>
      <c r="M20" t="s">
        <v>1499</v>
      </c>
      <c r="N20" s="109"/>
    </row>
    <row r="21" spans="3:14" x14ac:dyDescent="0.25">
      <c r="C21" s="51"/>
      <c r="H21" s="109"/>
      <c r="I21" s="114" t="s">
        <v>1500</v>
      </c>
      <c r="L21" s="51"/>
      <c r="M21" t="s">
        <v>484</v>
      </c>
      <c r="N21" s="109"/>
    </row>
    <row r="22" spans="3:14" x14ac:dyDescent="0.25">
      <c r="C22" s="51"/>
      <c r="H22" s="109"/>
      <c r="I22" s="51"/>
      <c r="L22" s="51"/>
      <c r="N22" s="109"/>
    </row>
    <row r="23" spans="3:14" x14ac:dyDescent="0.25">
      <c r="C23" s="51"/>
      <c r="H23" s="109"/>
      <c r="I23" s="51"/>
      <c r="L23" s="51"/>
      <c r="N23" s="109"/>
    </row>
    <row r="24" spans="3:14" x14ac:dyDescent="0.25">
      <c r="C24" s="51"/>
      <c r="H24" s="109"/>
      <c r="I24" s="51"/>
      <c r="L24" s="51"/>
      <c r="N24" s="109"/>
    </row>
    <row r="25" spans="3:14" x14ac:dyDescent="0.25">
      <c r="C25" s="51"/>
      <c r="H25" s="109"/>
      <c r="I25" s="51"/>
      <c r="L25" s="51"/>
      <c r="N25" s="109"/>
    </row>
    <row r="26" spans="3:14" x14ac:dyDescent="0.25">
      <c r="C26" s="51"/>
      <c r="H26" s="109"/>
      <c r="I26" s="51"/>
      <c r="L26" s="51"/>
      <c r="N26" s="109"/>
    </row>
    <row r="27" spans="3:14" x14ac:dyDescent="0.25">
      <c r="C27" s="51"/>
      <c r="H27" s="109"/>
      <c r="I27" s="51"/>
      <c r="L27" s="51"/>
      <c r="N27" s="109"/>
    </row>
    <row r="28" spans="3:14" x14ac:dyDescent="0.25">
      <c r="C28" s="51"/>
      <c r="H28" s="109"/>
      <c r="I28" s="51"/>
      <c r="L28" s="51"/>
      <c r="N28" s="109"/>
    </row>
    <row r="29" spans="3:14" x14ac:dyDescent="0.25">
      <c r="C29" s="51"/>
      <c r="H29" s="109"/>
      <c r="I29" s="51"/>
      <c r="L29" s="51"/>
      <c r="N29" s="109"/>
    </row>
    <row r="30" spans="3:14" x14ac:dyDescent="0.25">
      <c r="C30" s="51"/>
      <c r="H30" s="109"/>
      <c r="I30" s="51"/>
      <c r="N30" s="109"/>
    </row>
    <row r="31" spans="3:14" x14ac:dyDescent="0.25">
      <c r="C31" s="51"/>
      <c r="H31" s="109"/>
      <c r="I31" s="51"/>
      <c r="N31" s="109"/>
    </row>
    <row r="32" spans="3:14" x14ac:dyDescent="0.25">
      <c r="C32" s="51"/>
      <c r="H32" s="109"/>
      <c r="I32" s="51"/>
      <c r="N32" s="109"/>
    </row>
    <row r="33" spans="3:14" x14ac:dyDescent="0.25">
      <c r="C33" s="51"/>
      <c r="H33" s="109"/>
      <c r="I33" s="51"/>
      <c r="N33" s="109"/>
    </row>
    <row r="34" spans="3:14" x14ac:dyDescent="0.25">
      <c r="C34" s="51"/>
      <c r="H34" s="109"/>
      <c r="I34" s="51"/>
      <c r="N34" s="109"/>
    </row>
    <row r="35" spans="3:14" x14ac:dyDescent="0.25">
      <c r="C35" s="72"/>
      <c r="D35" s="74"/>
      <c r="E35" s="74"/>
      <c r="F35" s="74"/>
      <c r="G35" s="74"/>
      <c r="H35" s="115"/>
      <c r="I35" s="72"/>
      <c r="J35" s="74"/>
      <c r="K35" s="74"/>
      <c r="L35" s="74"/>
      <c r="M35" s="74"/>
      <c r="N35" s="115"/>
    </row>
  </sheetData>
  <mergeCells count="10">
    <mergeCell ref="K13:L13"/>
    <mergeCell ref="C16:H16"/>
    <mergeCell ref="I16:K16"/>
    <mergeCell ref="R6:S6"/>
    <mergeCell ref="D6:F6"/>
    <mergeCell ref="J6:L6"/>
    <mergeCell ref="I8:K8"/>
    <mergeCell ref="M8:N8"/>
    <mergeCell ref="C12:H12"/>
    <mergeCell ref="I12:N1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"/>
  <sheetViews>
    <sheetView workbookViewId="0">
      <selection activeCell="J22" sqref="J22"/>
    </sheetView>
  </sheetViews>
  <sheetFormatPr defaultRowHeight="15" x14ac:dyDescent="0.25"/>
  <cols>
    <col min="1" max="1" width="17.42578125" bestFit="1" customWidth="1"/>
    <col min="17" max="17" width="10.42578125" customWidth="1"/>
  </cols>
  <sheetData>
    <row r="1" spans="1:26" ht="15.75" x14ac:dyDescent="0.25">
      <c r="H1" s="139" t="s">
        <v>1501</v>
      </c>
      <c r="L1" t="s">
        <v>1097</v>
      </c>
    </row>
    <row r="2" spans="1:26" ht="15.75" x14ac:dyDescent="0.25">
      <c r="H2" s="139"/>
      <c r="X2" s="41" t="s">
        <v>1502</v>
      </c>
    </row>
    <row r="4" spans="1:26" x14ac:dyDescent="0.25">
      <c r="A4" t="s">
        <v>1503</v>
      </c>
      <c r="K4">
        <v>1</v>
      </c>
      <c r="L4" t="s">
        <v>713</v>
      </c>
      <c r="R4" s="157" t="s">
        <v>1486</v>
      </c>
      <c r="W4" t="s">
        <v>1504</v>
      </c>
    </row>
    <row r="5" spans="1:26" x14ac:dyDescent="0.25">
      <c r="A5" t="s">
        <v>1505</v>
      </c>
      <c r="L5" t="s">
        <v>1506</v>
      </c>
      <c r="Q5" s="11" t="s">
        <v>218</v>
      </c>
      <c r="R5" t="s">
        <v>1507</v>
      </c>
    </row>
    <row r="6" spans="1:26" x14ac:dyDescent="0.25">
      <c r="A6" s="26">
        <v>1</v>
      </c>
      <c r="B6" t="s">
        <v>1508</v>
      </c>
      <c r="L6" s="10" t="s">
        <v>1509</v>
      </c>
      <c r="P6" t="s">
        <v>1510</v>
      </c>
      <c r="R6" t="s">
        <v>1511</v>
      </c>
      <c r="W6" t="s">
        <v>1512</v>
      </c>
      <c r="Z6" t="s">
        <v>1513</v>
      </c>
    </row>
    <row r="7" spans="1:26" x14ac:dyDescent="0.25">
      <c r="L7" s="10" t="s">
        <v>1514</v>
      </c>
      <c r="P7" t="s">
        <v>477</v>
      </c>
      <c r="R7" t="s">
        <v>1515</v>
      </c>
      <c r="W7" t="s">
        <v>1516</v>
      </c>
    </row>
    <row r="8" spans="1:26" x14ac:dyDescent="0.25">
      <c r="A8" s="25" t="s">
        <v>578</v>
      </c>
      <c r="B8" t="s">
        <v>320</v>
      </c>
      <c r="C8" s="40">
        <v>0.9</v>
      </c>
      <c r="D8" t="s">
        <v>249</v>
      </c>
      <c r="E8" t="s">
        <v>1517</v>
      </c>
      <c r="L8" s="10" t="s">
        <v>1518</v>
      </c>
      <c r="P8" t="s">
        <v>1519</v>
      </c>
      <c r="R8" t="s">
        <v>1520</v>
      </c>
    </row>
    <row r="9" spans="1:26" x14ac:dyDescent="0.25">
      <c r="A9" s="25" t="s">
        <v>1521</v>
      </c>
      <c r="B9" t="s">
        <v>320</v>
      </c>
      <c r="C9" s="40">
        <v>0.3</v>
      </c>
      <c r="D9" t="s">
        <v>249</v>
      </c>
      <c r="E9" t="s">
        <v>1522</v>
      </c>
      <c r="W9" t="s">
        <v>1523</v>
      </c>
      <c r="Z9" t="s">
        <v>1524</v>
      </c>
    </row>
    <row r="10" spans="1:26" x14ac:dyDescent="0.25">
      <c r="M10" s="137" t="s">
        <v>1484</v>
      </c>
      <c r="Q10" s="11" t="s">
        <v>219</v>
      </c>
      <c r="R10" t="s">
        <v>1525</v>
      </c>
      <c r="W10" t="s">
        <v>1526</v>
      </c>
      <c r="Z10" t="s">
        <v>1527</v>
      </c>
    </row>
    <row r="11" spans="1:26" x14ac:dyDescent="0.25">
      <c r="A11" s="25" t="s">
        <v>1528</v>
      </c>
      <c r="B11" t="s">
        <v>320</v>
      </c>
      <c r="C11" s="40">
        <v>0.5</v>
      </c>
      <c r="D11" t="s">
        <v>249</v>
      </c>
      <c r="E11" t="s">
        <v>1529</v>
      </c>
      <c r="L11" s="157" t="s">
        <v>1530</v>
      </c>
      <c r="M11" s="157"/>
      <c r="N11" s="157"/>
      <c r="O11" s="157"/>
      <c r="P11" s="157"/>
      <c r="R11" t="s">
        <v>1531</v>
      </c>
    </row>
    <row r="12" spans="1:26" x14ac:dyDescent="0.25">
      <c r="C12" s="40">
        <v>0.5</v>
      </c>
      <c r="E12" t="s">
        <v>1532</v>
      </c>
      <c r="L12" s="157" t="s">
        <v>1533</v>
      </c>
      <c r="M12" s="157"/>
      <c r="N12" s="157"/>
      <c r="O12" s="157"/>
      <c r="P12" s="157"/>
    </row>
    <row r="13" spans="1:26" x14ac:dyDescent="0.25">
      <c r="B13" t="s">
        <v>218</v>
      </c>
      <c r="E13" t="s">
        <v>1534</v>
      </c>
      <c r="Q13" s="11" t="s">
        <v>220</v>
      </c>
      <c r="R13" t="s">
        <v>1535</v>
      </c>
    </row>
    <row r="14" spans="1:26" x14ac:dyDescent="0.25">
      <c r="K14">
        <v>2</v>
      </c>
      <c r="L14" t="s">
        <v>1536</v>
      </c>
      <c r="R14" t="s">
        <v>1537</v>
      </c>
    </row>
    <row r="15" spans="1:26" x14ac:dyDescent="0.25">
      <c r="K15" s="1" t="s">
        <v>3</v>
      </c>
      <c r="L15" s="10" t="s">
        <v>1538</v>
      </c>
      <c r="R15" t="s">
        <v>1539</v>
      </c>
    </row>
    <row r="16" spans="1:26" x14ac:dyDescent="0.25">
      <c r="A16" s="26">
        <v>2</v>
      </c>
      <c r="B16" s="25" t="s">
        <v>1540</v>
      </c>
      <c r="L16" s="7" t="s">
        <v>1541</v>
      </c>
    </row>
    <row r="17" spans="1:18" x14ac:dyDescent="0.25">
      <c r="B17" t="s">
        <v>1542</v>
      </c>
      <c r="L17" s="7" t="s">
        <v>1543</v>
      </c>
      <c r="Q17" s="11" t="s">
        <v>1544</v>
      </c>
      <c r="R17" t="s">
        <v>1545</v>
      </c>
    </row>
    <row r="18" spans="1:18" x14ac:dyDescent="0.25">
      <c r="B18" t="s">
        <v>1546</v>
      </c>
      <c r="K18" s="1" t="s">
        <v>7</v>
      </c>
      <c r="L18" s="10" t="s">
        <v>1547</v>
      </c>
    </row>
    <row r="19" spans="1:18" x14ac:dyDescent="0.25">
      <c r="K19" t="s">
        <v>967</v>
      </c>
      <c r="L19" t="s">
        <v>1548</v>
      </c>
    </row>
    <row r="20" spans="1:18" x14ac:dyDescent="0.25">
      <c r="A20" s="26">
        <v>3</v>
      </c>
      <c r="B20" s="25" t="s">
        <v>1549</v>
      </c>
    </row>
    <row r="21" spans="1:18" x14ac:dyDescent="0.25">
      <c r="B21" t="s">
        <v>1550</v>
      </c>
      <c r="K21" t="s">
        <v>1551</v>
      </c>
    </row>
    <row r="22" spans="1:18" x14ac:dyDescent="0.25">
      <c r="J22">
        <v>1</v>
      </c>
      <c r="K22" t="s">
        <v>1552</v>
      </c>
    </row>
    <row r="23" spans="1:18" x14ac:dyDescent="0.25">
      <c r="A23" s="41">
        <v>4</v>
      </c>
      <c r="B23" t="s">
        <v>1553</v>
      </c>
      <c r="J23">
        <v>2</v>
      </c>
      <c r="K23" t="s">
        <v>1554</v>
      </c>
    </row>
    <row r="24" spans="1:18" x14ac:dyDescent="0.25">
      <c r="B24" t="s">
        <v>1555</v>
      </c>
      <c r="K24" t="s">
        <v>1556</v>
      </c>
    </row>
    <row r="25" spans="1:18" x14ac:dyDescent="0.25">
      <c r="B25" t="s">
        <v>1557</v>
      </c>
      <c r="J25">
        <v>3</v>
      </c>
      <c r="K25" t="s">
        <v>1558</v>
      </c>
    </row>
    <row r="26" spans="1:18" x14ac:dyDescent="0.25">
      <c r="B26" t="s">
        <v>1200</v>
      </c>
    </row>
    <row r="27" spans="1:18" x14ac:dyDescent="0.25">
      <c r="B27" t="s">
        <v>1559</v>
      </c>
    </row>
    <row r="29" spans="1:18" x14ac:dyDescent="0.25">
      <c r="F29" t="s">
        <v>1541</v>
      </c>
      <c r="G29" s="25" t="s">
        <v>578</v>
      </c>
      <c r="H29" t="s">
        <v>320</v>
      </c>
      <c r="I29" s="40">
        <v>0.9</v>
      </c>
      <c r="J29" t="s">
        <v>249</v>
      </c>
      <c r="K29" t="s">
        <v>1517</v>
      </c>
    </row>
    <row r="30" spans="1:18" x14ac:dyDescent="0.25">
      <c r="F30" t="s">
        <v>1543</v>
      </c>
      <c r="G30" t="s">
        <v>1560</v>
      </c>
    </row>
    <row r="33" spans="6:7" x14ac:dyDescent="0.25">
      <c r="F33" t="s">
        <v>1541</v>
      </c>
      <c r="G33" t="s">
        <v>1561</v>
      </c>
    </row>
    <row r="34" spans="6:7" x14ac:dyDescent="0.25">
      <c r="F34" t="s">
        <v>1543</v>
      </c>
      <c r="G34" t="s">
        <v>1562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9"/>
  <sheetViews>
    <sheetView workbookViewId="0">
      <selection activeCell="K23" sqref="K23"/>
    </sheetView>
  </sheetViews>
  <sheetFormatPr defaultRowHeight="15" x14ac:dyDescent="0.25"/>
  <sheetData>
    <row r="1" spans="1:15" x14ac:dyDescent="0.25">
      <c r="G1" t="s">
        <v>1563</v>
      </c>
    </row>
    <row r="3" spans="1:15" x14ac:dyDescent="0.25">
      <c r="A3" s="55" t="s">
        <v>1564</v>
      </c>
      <c r="G3" s="55" t="s">
        <v>1565</v>
      </c>
      <c r="O3" s="55" t="s">
        <v>1566</v>
      </c>
    </row>
    <row r="4" spans="1:15" ht="14.45" customHeight="1" x14ac:dyDescent="0.25">
      <c r="A4" s="189" t="s">
        <v>1567</v>
      </c>
      <c r="B4" s="189"/>
      <c r="C4" s="189"/>
      <c r="D4" s="189"/>
      <c r="E4" s="189"/>
      <c r="F4" s="11" t="s">
        <v>3</v>
      </c>
      <c r="G4" s="189" t="s">
        <v>1568</v>
      </c>
      <c r="H4" s="189"/>
      <c r="I4" s="189"/>
      <c r="J4" s="189"/>
      <c r="K4" s="189"/>
      <c r="L4" s="189"/>
      <c r="M4" s="189"/>
      <c r="N4" s="11" t="s">
        <v>3</v>
      </c>
      <c r="O4" t="s">
        <v>1569</v>
      </c>
    </row>
    <row r="5" spans="1:15" x14ac:dyDescent="0.25">
      <c r="A5" s="189"/>
      <c r="B5" s="189"/>
      <c r="C5" s="189"/>
      <c r="D5" s="189"/>
      <c r="E5" s="189"/>
      <c r="F5" s="11"/>
      <c r="G5" s="189"/>
      <c r="H5" s="189"/>
      <c r="I5" s="189"/>
      <c r="J5" s="189"/>
      <c r="K5" s="189"/>
      <c r="L5" s="189"/>
      <c r="M5" s="189"/>
      <c r="O5" s="10" t="s">
        <v>1570</v>
      </c>
    </row>
    <row r="6" spans="1:15" x14ac:dyDescent="0.25">
      <c r="A6" s="189"/>
      <c r="B6" s="189"/>
      <c r="C6" s="189"/>
      <c r="D6" s="189"/>
      <c r="E6" s="189"/>
      <c r="F6" s="11"/>
      <c r="O6" s="10" t="s">
        <v>1571</v>
      </c>
    </row>
    <row r="7" spans="1:15" x14ac:dyDescent="0.25">
      <c r="A7" s="189"/>
      <c r="B7" s="189"/>
      <c r="C7" s="189"/>
      <c r="D7" s="189"/>
      <c r="E7" s="189"/>
      <c r="F7" s="11" t="s">
        <v>7</v>
      </c>
      <c r="G7" s="136" t="s">
        <v>1572</v>
      </c>
      <c r="O7" s="10" t="s">
        <v>1573</v>
      </c>
    </row>
    <row r="8" spans="1:15" x14ac:dyDescent="0.25">
      <c r="A8" s="189"/>
      <c r="B8" s="189"/>
      <c r="C8" s="189"/>
      <c r="D8" s="189"/>
      <c r="E8" s="189"/>
      <c r="F8" s="11"/>
      <c r="G8" s="10" t="s">
        <v>1574</v>
      </c>
      <c r="O8" s="10" t="s">
        <v>1575</v>
      </c>
    </row>
    <row r="9" spans="1:15" x14ac:dyDescent="0.25">
      <c r="A9" s="189"/>
      <c r="B9" s="189"/>
      <c r="C9" s="189"/>
      <c r="D9" s="189"/>
      <c r="E9" s="189"/>
      <c r="G9" s="10" t="s">
        <v>1576</v>
      </c>
    </row>
    <row r="10" spans="1:15" x14ac:dyDescent="0.25">
      <c r="G10" s="10" t="s">
        <v>1577</v>
      </c>
      <c r="N10" s="11" t="s">
        <v>7</v>
      </c>
      <c r="O10" t="s">
        <v>1578</v>
      </c>
    </row>
    <row r="11" spans="1:15" x14ac:dyDescent="0.25">
      <c r="O11" t="s">
        <v>1579</v>
      </c>
    </row>
    <row r="12" spans="1:15" x14ac:dyDescent="0.25">
      <c r="B12" s="177" t="s">
        <v>1580</v>
      </c>
      <c r="C12" s="77"/>
      <c r="D12" s="77"/>
      <c r="E12" s="77"/>
      <c r="F12" s="77"/>
      <c r="G12" s="178" t="s">
        <v>1581</v>
      </c>
      <c r="H12" s="77"/>
      <c r="I12" s="77"/>
      <c r="J12" s="77"/>
      <c r="K12" s="77"/>
      <c r="O12" t="s">
        <v>1582</v>
      </c>
    </row>
    <row r="13" spans="1:15" x14ac:dyDescent="0.25">
      <c r="A13">
        <v>1</v>
      </c>
      <c r="B13" t="s">
        <v>1583</v>
      </c>
      <c r="G13" s="51" t="s">
        <v>1584</v>
      </c>
      <c r="O13" t="s">
        <v>1585</v>
      </c>
    </row>
    <row r="14" spans="1:15" x14ac:dyDescent="0.25">
      <c r="A14">
        <v>2</v>
      </c>
      <c r="B14" t="s">
        <v>1586</v>
      </c>
      <c r="G14" s="51" t="s">
        <v>1587</v>
      </c>
      <c r="O14" t="s">
        <v>1588</v>
      </c>
    </row>
    <row r="15" spans="1:15" x14ac:dyDescent="0.25">
      <c r="A15">
        <v>3</v>
      </c>
      <c r="B15" t="s">
        <v>1589</v>
      </c>
      <c r="G15" s="51" t="s">
        <v>1590</v>
      </c>
      <c r="O15" t="s">
        <v>1591</v>
      </c>
    </row>
    <row r="16" spans="1:15" x14ac:dyDescent="0.25">
      <c r="A16">
        <v>4</v>
      </c>
      <c r="B16" t="s">
        <v>1592</v>
      </c>
      <c r="G16" s="51" t="s">
        <v>1593</v>
      </c>
      <c r="O16" t="s">
        <v>1594</v>
      </c>
    </row>
    <row r="17" spans="1:7" x14ac:dyDescent="0.25">
      <c r="A17">
        <v>5</v>
      </c>
      <c r="B17" t="s">
        <v>1595</v>
      </c>
      <c r="G17" s="51" t="s">
        <v>1596</v>
      </c>
    </row>
    <row r="18" spans="1:7" x14ac:dyDescent="0.25">
      <c r="G18" s="51"/>
    </row>
    <row r="19" spans="1:7" x14ac:dyDescent="0.25">
      <c r="G19" s="51"/>
    </row>
  </sheetData>
  <mergeCells count="2">
    <mergeCell ref="A4:E9"/>
    <mergeCell ref="G4:M5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L22" sqref="L22"/>
    </sheetView>
  </sheetViews>
  <sheetFormatPr defaultRowHeight="15" x14ac:dyDescent="0.25"/>
  <sheetData>
    <row r="1" spans="1:9" x14ac:dyDescent="0.25">
      <c r="A1" s="26" t="s">
        <v>1597</v>
      </c>
    </row>
    <row r="2" spans="1:9" x14ac:dyDescent="0.25">
      <c r="A2" t="s">
        <v>1598</v>
      </c>
    </row>
    <row r="3" spans="1:9" x14ac:dyDescent="0.25">
      <c r="A3" t="s">
        <v>1599</v>
      </c>
    </row>
    <row r="4" spans="1:9" x14ac:dyDescent="0.25">
      <c r="A4" t="s">
        <v>1600</v>
      </c>
    </row>
    <row r="6" spans="1:9" x14ac:dyDescent="0.25">
      <c r="A6" t="s">
        <v>1601</v>
      </c>
    </row>
    <row r="7" spans="1:9" x14ac:dyDescent="0.25">
      <c r="A7" t="s">
        <v>1602</v>
      </c>
    </row>
    <row r="9" spans="1:9" x14ac:dyDescent="0.25">
      <c r="A9" t="s">
        <v>1603</v>
      </c>
    </row>
    <row r="11" spans="1:9" x14ac:dyDescent="0.25">
      <c r="A11" t="s">
        <v>1604</v>
      </c>
    </row>
    <row r="14" spans="1:9" x14ac:dyDescent="0.25">
      <c r="A14" t="s">
        <v>1605</v>
      </c>
      <c r="B14">
        <v>1</v>
      </c>
      <c r="C14" t="s">
        <v>1059</v>
      </c>
      <c r="I14" t="s">
        <v>1606</v>
      </c>
    </row>
    <row r="15" spans="1:9" x14ac:dyDescent="0.25">
      <c r="B15">
        <v>2</v>
      </c>
      <c r="C15" t="s">
        <v>1061</v>
      </c>
      <c r="I15" t="s">
        <v>1607</v>
      </c>
    </row>
    <row r="16" spans="1:9" x14ac:dyDescent="0.25">
      <c r="B16">
        <v>3</v>
      </c>
      <c r="C16" t="s">
        <v>1050</v>
      </c>
      <c r="I16" t="s">
        <v>1608</v>
      </c>
    </row>
    <row r="17" spans="1:9" x14ac:dyDescent="0.25">
      <c r="B17">
        <v>4</v>
      </c>
      <c r="C17" t="s">
        <v>1064</v>
      </c>
      <c r="I17" t="s">
        <v>1609</v>
      </c>
    </row>
    <row r="18" spans="1:9" x14ac:dyDescent="0.25">
      <c r="B18">
        <v>5</v>
      </c>
      <c r="C18" t="s">
        <v>1066</v>
      </c>
    </row>
    <row r="19" spans="1:9" x14ac:dyDescent="0.25">
      <c r="B19">
        <v>6</v>
      </c>
      <c r="C19" t="s">
        <v>1067</v>
      </c>
    </row>
    <row r="21" spans="1:9" x14ac:dyDescent="0.25">
      <c r="A21" t="s">
        <v>1610</v>
      </c>
      <c r="B21" t="s">
        <v>1611</v>
      </c>
    </row>
    <row r="22" spans="1:9" x14ac:dyDescent="0.25">
      <c r="B22" t="s">
        <v>1612</v>
      </c>
    </row>
    <row r="24" spans="1:9" x14ac:dyDescent="0.25">
      <c r="A24" t="s">
        <v>1613</v>
      </c>
      <c r="B24" t="s">
        <v>1614</v>
      </c>
    </row>
    <row r="25" spans="1:9" x14ac:dyDescent="0.25">
      <c r="B25" t="s">
        <v>1615</v>
      </c>
    </row>
    <row r="27" spans="1:9" x14ac:dyDescent="0.25">
      <c r="A27" t="s">
        <v>1616</v>
      </c>
      <c r="B27" t="s">
        <v>1617</v>
      </c>
    </row>
    <row r="30" spans="1:9" x14ac:dyDescent="0.25">
      <c r="A30" t="s">
        <v>1618</v>
      </c>
      <c r="B30" t="s">
        <v>1619</v>
      </c>
    </row>
    <row r="31" spans="1:9" x14ac:dyDescent="0.25">
      <c r="B31" t="s">
        <v>1620</v>
      </c>
    </row>
    <row r="32" spans="1:9" x14ac:dyDescent="0.25">
      <c r="B32" t="s">
        <v>1621</v>
      </c>
    </row>
    <row r="33" spans="2:2" x14ac:dyDescent="0.25">
      <c r="B33" t="s">
        <v>1622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3"/>
  <sheetViews>
    <sheetView workbookViewId="0">
      <selection activeCell="G22" sqref="G22"/>
    </sheetView>
  </sheetViews>
  <sheetFormatPr defaultRowHeight="15" x14ac:dyDescent="0.25"/>
  <cols>
    <col min="15" max="15" width="11.140625" style="34" bestFit="1" customWidth="1"/>
    <col min="18" max="18" width="13.5703125" style="34" bestFit="1" customWidth="1"/>
    <col min="19" max="19" width="17.140625" style="34" bestFit="1" customWidth="1"/>
  </cols>
  <sheetData>
    <row r="1" spans="3:19" x14ac:dyDescent="0.25">
      <c r="G1" t="s">
        <v>1623</v>
      </c>
      <c r="R1" s="34" t="s">
        <v>1624</v>
      </c>
      <c r="S1" s="34" t="s">
        <v>1625</v>
      </c>
    </row>
    <row r="2" spans="3:19" x14ac:dyDescent="0.25">
      <c r="O2" s="34" t="s">
        <v>1031</v>
      </c>
      <c r="R2" s="34" t="s">
        <v>1626</v>
      </c>
      <c r="S2" s="34" t="s">
        <v>1627</v>
      </c>
    </row>
    <row r="3" spans="3:19" x14ac:dyDescent="0.25">
      <c r="F3" t="s">
        <v>1628</v>
      </c>
      <c r="N3">
        <v>1</v>
      </c>
      <c r="O3" s="107">
        <v>10000</v>
      </c>
      <c r="P3" t="s">
        <v>1629</v>
      </c>
      <c r="R3" s="34">
        <v>10000</v>
      </c>
      <c r="S3" s="34">
        <v>5000</v>
      </c>
    </row>
    <row r="4" spans="3:19" x14ac:dyDescent="0.25">
      <c r="N4">
        <v>2</v>
      </c>
      <c r="O4" s="122">
        <v>5000</v>
      </c>
      <c r="R4" s="34">
        <v>25000</v>
      </c>
      <c r="S4" s="34">
        <v>3000</v>
      </c>
    </row>
    <row r="5" spans="3:19" x14ac:dyDescent="0.25">
      <c r="N5">
        <v>3</v>
      </c>
      <c r="O5" s="122">
        <v>3000</v>
      </c>
      <c r="R5" s="34">
        <v>100000</v>
      </c>
      <c r="S5" s="34">
        <v>259</v>
      </c>
    </row>
    <row r="6" spans="3:19" x14ac:dyDescent="0.25">
      <c r="D6" t="s">
        <v>1630</v>
      </c>
      <c r="I6" t="s">
        <v>1631</v>
      </c>
      <c r="N6">
        <v>4</v>
      </c>
      <c r="O6" s="107">
        <v>25000</v>
      </c>
      <c r="P6" t="s">
        <v>1629</v>
      </c>
      <c r="R6" s="34">
        <v>74000</v>
      </c>
      <c r="S6" s="34">
        <v>74000</v>
      </c>
    </row>
    <row r="7" spans="3:19" x14ac:dyDescent="0.25">
      <c r="C7" s="10" t="s">
        <v>1632</v>
      </c>
      <c r="I7" s="234" t="s">
        <v>1633</v>
      </c>
      <c r="J7" s="235"/>
      <c r="K7" s="235"/>
      <c r="L7" s="235"/>
      <c r="M7" s="235"/>
      <c r="N7">
        <v>5</v>
      </c>
      <c r="O7" s="107">
        <v>100000</v>
      </c>
      <c r="P7" t="s">
        <v>1629</v>
      </c>
    </row>
    <row r="8" spans="3:19" x14ac:dyDescent="0.25">
      <c r="C8" s="10" t="s">
        <v>1634</v>
      </c>
      <c r="N8">
        <v>6</v>
      </c>
      <c r="O8" s="155">
        <v>750</v>
      </c>
      <c r="R8" s="34" t="s">
        <v>1635</v>
      </c>
      <c r="S8" s="34" t="s">
        <v>1636</v>
      </c>
    </row>
    <row r="9" spans="3:19" x14ac:dyDescent="0.25">
      <c r="C9" s="10" t="s">
        <v>1637</v>
      </c>
      <c r="N9">
        <v>7</v>
      </c>
      <c r="O9" s="122">
        <v>259</v>
      </c>
      <c r="R9" s="34" t="s">
        <v>1638</v>
      </c>
      <c r="S9" s="123"/>
    </row>
    <row r="10" spans="3:19" x14ac:dyDescent="0.25">
      <c r="C10" s="124">
        <f>10*25%</f>
        <v>2.5</v>
      </c>
      <c r="N10">
        <v>8</v>
      </c>
      <c r="O10" s="155">
        <v>2000</v>
      </c>
      <c r="Q10" t="s">
        <v>1639</v>
      </c>
      <c r="S10" s="123">
        <f>1/4</f>
        <v>0.25</v>
      </c>
    </row>
    <row r="11" spans="3:19" x14ac:dyDescent="0.25">
      <c r="N11">
        <v>9</v>
      </c>
      <c r="O11" s="122">
        <v>74000</v>
      </c>
      <c r="S11" s="179">
        <f>10*S10</f>
        <v>2.5</v>
      </c>
    </row>
    <row r="12" spans="3:19" x14ac:dyDescent="0.25">
      <c r="D12" s="59" t="s">
        <v>1640</v>
      </c>
      <c r="N12">
        <v>10</v>
      </c>
      <c r="O12" s="155">
        <v>9000</v>
      </c>
    </row>
    <row r="13" spans="3:19" x14ac:dyDescent="0.25">
      <c r="C13">
        <v>1</v>
      </c>
      <c r="D13" t="s">
        <v>1641</v>
      </c>
    </row>
    <row r="14" spans="3:19" x14ac:dyDescent="0.25">
      <c r="C14">
        <v>2</v>
      </c>
      <c r="D14" t="s">
        <v>1642</v>
      </c>
      <c r="H14" t="s">
        <v>1643</v>
      </c>
    </row>
    <row r="17" spans="2:7" x14ac:dyDescent="0.25">
      <c r="C17" t="s">
        <v>1644</v>
      </c>
      <c r="E17" t="s">
        <v>1645</v>
      </c>
      <c r="F17" t="s">
        <v>887</v>
      </c>
    </row>
    <row r="18" spans="2:7" x14ac:dyDescent="0.25">
      <c r="C18" t="s">
        <v>1646</v>
      </c>
      <c r="E18">
        <v>1000</v>
      </c>
      <c r="F18">
        <v>25</v>
      </c>
      <c r="G18" s="126">
        <f>F18/E18</f>
        <v>2.5000000000000001E-2</v>
      </c>
    </row>
    <row r="19" spans="2:7" x14ac:dyDescent="0.25">
      <c r="B19" s="125" t="s">
        <v>705</v>
      </c>
      <c r="C19" t="s">
        <v>1647</v>
      </c>
    </row>
    <row r="20" spans="2:7" x14ac:dyDescent="0.25">
      <c r="B20" s="125" t="s">
        <v>705</v>
      </c>
      <c r="C20" t="s">
        <v>1648</v>
      </c>
    </row>
    <row r="23" spans="2:7" x14ac:dyDescent="0.25">
      <c r="C23" s="7"/>
    </row>
  </sheetData>
  <mergeCells count="1">
    <mergeCell ref="I7:M7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A40"/>
  <sheetViews>
    <sheetView zoomScaleNormal="100" workbookViewId="0">
      <selection activeCell="D17" sqref="D17"/>
    </sheetView>
  </sheetViews>
  <sheetFormatPr defaultRowHeight="15" x14ac:dyDescent="0.25"/>
  <cols>
    <col min="1" max="1" width="19.140625" customWidth="1"/>
    <col min="3" max="3" width="11.140625" customWidth="1"/>
    <col min="9" max="9" width="9.7109375" bestFit="1" customWidth="1"/>
    <col min="15" max="15" width="10" bestFit="1" customWidth="1"/>
  </cols>
  <sheetData>
    <row r="1" spans="1:26" x14ac:dyDescent="0.25">
      <c r="G1" s="1" t="s">
        <v>1649</v>
      </c>
    </row>
    <row r="3" spans="1:26" x14ac:dyDescent="0.25">
      <c r="B3" s="26" t="s">
        <v>1650</v>
      </c>
      <c r="M3" s="26" t="s">
        <v>1651</v>
      </c>
    </row>
    <row r="4" spans="1:26" x14ac:dyDescent="0.25">
      <c r="B4" t="s">
        <v>1652</v>
      </c>
      <c r="D4" s="82" t="s">
        <v>1653</v>
      </c>
      <c r="L4" t="s">
        <v>1654</v>
      </c>
    </row>
    <row r="5" spans="1:26" x14ac:dyDescent="0.25">
      <c r="B5" s="25" t="s">
        <v>1655</v>
      </c>
    </row>
    <row r="6" spans="1:26" x14ac:dyDescent="0.25">
      <c r="A6" t="s">
        <v>1656</v>
      </c>
      <c r="B6" s="25" t="s">
        <v>1657</v>
      </c>
    </row>
    <row r="7" spans="1:26" ht="30.95" customHeight="1" x14ac:dyDescent="0.25">
      <c r="B7" s="127" t="s">
        <v>1658</v>
      </c>
      <c r="C7" s="49"/>
      <c r="I7" s="219" t="s">
        <v>1659</v>
      </c>
      <c r="J7" s="219"/>
      <c r="K7" s="219"/>
      <c r="L7" s="82" t="s">
        <v>1653</v>
      </c>
      <c r="R7" s="219" t="s">
        <v>1660</v>
      </c>
      <c r="S7" s="219"/>
      <c r="T7" s="219"/>
      <c r="U7" s="82" t="s">
        <v>1661</v>
      </c>
    </row>
    <row r="9" spans="1:26" ht="30.6" customHeight="1" x14ac:dyDescent="0.25">
      <c r="B9" s="26" t="s">
        <v>1662</v>
      </c>
      <c r="G9" s="128"/>
      <c r="H9" s="128"/>
      <c r="I9" s="237" t="s">
        <v>1663</v>
      </c>
      <c r="J9" s="237"/>
      <c r="K9" s="237"/>
      <c r="L9" s="128"/>
      <c r="M9" s="128"/>
      <c r="N9" s="128"/>
      <c r="O9" s="128"/>
      <c r="Q9" s="128" t="s">
        <v>1664</v>
      </c>
      <c r="R9" s="128"/>
      <c r="S9" s="128"/>
      <c r="T9" s="128" t="s">
        <v>1665</v>
      </c>
      <c r="U9" s="128"/>
      <c r="V9" s="128" t="s">
        <v>1666</v>
      </c>
      <c r="W9" s="128"/>
      <c r="X9" s="128"/>
      <c r="Y9" s="128"/>
      <c r="Z9" s="128"/>
    </row>
    <row r="10" spans="1:26" x14ac:dyDescent="0.25">
      <c r="A10" t="s">
        <v>1667</v>
      </c>
      <c r="G10" s="128"/>
      <c r="H10" s="128"/>
      <c r="I10" s="128"/>
      <c r="J10" s="128"/>
      <c r="K10" s="128"/>
      <c r="L10" s="128"/>
      <c r="M10" s="128"/>
      <c r="N10" s="128"/>
      <c r="O10" s="128"/>
      <c r="P10" s="11" t="s">
        <v>1076</v>
      </c>
      <c r="Q10" s="128" t="s">
        <v>1668</v>
      </c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x14ac:dyDescent="0.25">
      <c r="G11" s="128"/>
      <c r="H11" s="128"/>
      <c r="I11" s="128"/>
      <c r="J11" s="128"/>
      <c r="K11" s="128"/>
      <c r="L11" s="128"/>
      <c r="M11" s="128"/>
      <c r="N11" s="128"/>
      <c r="O11" s="128"/>
      <c r="Q11" s="128" t="s">
        <v>1669</v>
      </c>
      <c r="R11" s="128"/>
      <c r="S11" s="128"/>
      <c r="T11" s="129"/>
      <c r="U11" s="129"/>
      <c r="V11" s="128"/>
      <c r="W11" s="128" t="s">
        <v>1670</v>
      </c>
      <c r="X11" s="128"/>
      <c r="Y11" s="128"/>
      <c r="Z11" s="128"/>
    </row>
    <row r="12" spans="1:26" x14ac:dyDescent="0.25">
      <c r="A12" s="31" t="s">
        <v>1671</v>
      </c>
      <c r="D12" s="31" t="s">
        <v>1672</v>
      </c>
      <c r="G12" s="128"/>
      <c r="H12" s="128" t="s">
        <v>1673</v>
      </c>
      <c r="I12" s="128"/>
      <c r="J12" s="128" t="s">
        <v>1674</v>
      </c>
      <c r="K12" s="128"/>
      <c r="L12" s="128"/>
      <c r="M12" s="128" t="s">
        <v>1675</v>
      </c>
      <c r="N12" s="128"/>
      <c r="O12" s="128"/>
      <c r="Q12" s="128"/>
      <c r="R12" s="128"/>
      <c r="S12" s="130">
        <v>44286</v>
      </c>
      <c r="T12" s="131"/>
      <c r="U12" s="132">
        <v>44321</v>
      </c>
      <c r="V12" s="128"/>
      <c r="W12" s="128"/>
      <c r="X12" s="128"/>
      <c r="Y12" s="128"/>
      <c r="Z12" s="128"/>
    </row>
    <row r="13" spans="1:26" x14ac:dyDescent="0.25">
      <c r="B13" s="238" t="s">
        <v>1676</v>
      </c>
      <c r="C13" s="239"/>
      <c r="G13" s="128"/>
      <c r="H13" s="128"/>
      <c r="I13" s="128"/>
      <c r="J13" s="128"/>
      <c r="K13" s="128"/>
      <c r="L13" s="128"/>
      <c r="M13" s="128"/>
      <c r="N13" s="128"/>
      <c r="O13" s="128"/>
      <c r="Q13" s="128"/>
      <c r="R13" s="128"/>
      <c r="S13" s="128" t="s">
        <v>1677</v>
      </c>
      <c r="T13" s="128"/>
      <c r="U13" s="128" t="s">
        <v>1678</v>
      </c>
      <c r="V13" s="128"/>
      <c r="W13" s="128"/>
      <c r="X13" s="128"/>
      <c r="Y13" s="128"/>
      <c r="Z13" s="128"/>
    </row>
    <row r="14" spans="1:26" x14ac:dyDescent="0.25">
      <c r="B14" s="239"/>
      <c r="C14" s="239"/>
      <c r="F14" s="11" t="s">
        <v>25</v>
      </c>
      <c r="G14" s="128" t="s">
        <v>1679</v>
      </c>
      <c r="H14" s="128"/>
      <c r="I14" s="128"/>
      <c r="J14" s="128" t="s">
        <v>1680</v>
      </c>
      <c r="K14" s="128"/>
      <c r="L14" s="128"/>
      <c r="M14" s="128"/>
      <c r="N14" s="128"/>
      <c r="O14" s="128"/>
      <c r="Q14" s="128"/>
      <c r="R14" s="128"/>
      <c r="S14" s="128" t="s">
        <v>651</v>
      </c>
      <c r="T14" s="128"/>
      <c r="U14" s="128"/>
      <c r="V14" s="128"/>
      <c r="W14" s="128"/>
      <c r="X14" s="128"/>
      <c r="Y14" s="128"/>
      <c r="Z14" s="128"/>
    </row>
    <row r="15" spans="1:26" ht="30.6" customHeight="1" x14ac:dyDescent="0.25">
      <c r="A15" s="189" t="s">
        <v>1681</v>
      </c>
      <c r="B15" s="189"/>
      <c r="D15" t="s">
        <v>1682</v>
      </c>
      <c r="G15" s="240" t="s">
        <v>1683</v>
      </c>
      <c r="H15" s="240"/>
      <c r="I15" s="240"/>
      <c r="J15" s="241" t="s">
        <v>1684</v>
      </c>
      <c r="K15" s="241"/>
      <c r="L15" s="241"/>
      <c r="M15" s="241"/>
      <c r="N15" s="241"/>
      <c r="O15" s="241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x14ac:dyDescent="0.25">
      <c r="A16" t="s">
        <v>1685</v>
      </c>
      <c r="D16" t="s">
        <v>1686</v>
      </c>
    </row>
    <row r="17" spans="1:27" x14ac:dyDescent="0.25">
      <c r="A17" t="s">
        <v>1687</v>
      </c>
    </row>
    <row r="18" spans="1:27" x14ac:dyDescent="0.25">
      <c r="A18" s="7" t="s">
        <v>1688</v>
      </c>
      <c r="L18" t="s">
        <v>1689</v>
      </c>
    </row>
    <row r="19" spans="1:27" x14ac:dyDescent="0.25">
      <c r="A19" t="s">
        <v>1690</v>
      </c>
      <c r="H19" s="236" t="s">
        <v>1691</v>
      </c>
      <c r="I19" s="236"/>
      <c r="P19" s="5" t="s">
        <v>1692</v>
      </c>
      <c r="W19" s="236" t="s">
        <v>1691</v>
      </c>
      <c r="X19" s="236"/>
    </row>
    <row r="20" spans="1:27" x14ac:dyDescent="0.25">
      <c r="I20" s="32"/>
      <c r="O20" s="34">
        <v>1000000</v>
      </c>
    </row>
    <row r="22" spans="1:27" x14ac:dyDescent="0.25">
      <c r="H22" s="7" t="s">
        <v>1693</v>
      </c>
      <c r="P22" s="8" t="s">
        <v>1694</v>
      </c>
      <c r="W22" s="7" t="s">
        <v>1695</v>
      </c>
    </row>
    <row r="23" spans="1:27" x14ac:dyDescent="0.25">
      <c r="E23" s="25" t="s">
        <v>1696</v>
      </c>
    </row>
    <row r="24" spans="1:27" x14ac:dyDescent="0.25">
      <c r="E24" s="25" t="s">
        <v>1697</v>
      </c>
      <c r="H24" t="s">
        <v>1698</v>
      </c>
      <c r="P24" s="133" t="s">
        <v>1699</v>
      </c>
      <c r="Q24" t="s">
        <v>1700</v>
      </c>
      <c r="W24" t="s">
        <v>1701</v>
      </c>
    </row>
    <row r="25" spans="1:27" x14ac:dyDescent="0.25">
      <c r="E25" s="127" t="s">
        <v>1702</v>
      </c>
      <c r="F25" s="49"/>
      <c r="H25" t="s">
        <v>1703</v>
      </c>
      <c r="P25" t="s">
        <v>1704</v>
      </c>
    </row>
    <row r="26" spans="1:27" x14ac:dyDescent="0.25">
      <c r="P26" t="s">
        <v>1705</v>
      </c>
      <c r="X26" t="s">
        <v>1706</v>
      </c>
      <c r="Y26" s="1" t="s">
        <v>1707</v>
      </c>
      <c r="Z26" t="s">
        <v>827</v>
      </c>
    </row>
    <row r="27" spans="1:27" x14ac:dyDescent="0.25">
      <c r="Z27" t="s">
        <v>1708</v>
      </c>
      <c r="AA27" t="s">
        <v>198</v>
      </c>
    </row>
    <row r="28" spans="1:27" x14ac:dyDescent="0.25">
      <c r="O28" t="s">
        <v>1709</v>
      </c>
      <c r="P28" t="s">
        <v>1710</v>
      </c>
      <c r="Q28">
        <v>100</v>
      </c>
      <c r="X28" t="s">
        <v>1711</v>
      </c>
      <c r="Z28">
        <f>100*90%</f>
        <v>90</v>
      </c>
    </row>
    <row r="29" spans="1:27" x14ac:dyDescent="0.25">
      <c r="I29" t="s">
        <v>823</v>
      </c>
      <c r="P29" t="s">
        <v>1712</v>
      </c>
      <c r="Q29">
        <v>80</v>
      </c>
    </row>
    <row r="30" spans="1:27" x14ac:dyDescent="0.25">
      <c r="H30" s="33">
        <v>1</v>
      </c>
      <c r="J30" s="40">
        <v>1</v>
      </c>
      <c r="X30" t="s">
        <v>1713</v>
      </c>
    </row>
    <row r="31" spans="1:27" x14ac:dyDescent="0.25">
      <c r="P31" t="s">
        <v>133</v>
      </c>
      <c r="Q31">
        <v>100</v>
      </c>
      <c r="X31" t="s">
        <v>1714</v>
      </c>
    </row>
    <row r="32" spans="1:27" x14ac:dyDescent="0.25">
      <c r="H32" t="s">
        <v>827</v>
      </c>
      <c r="J32" t="s">
        <v>831</v>
      </c>
      <c r="P32" t="s">
        <v>1715</v>
      </c>
      <c r="Q32" t="s">
        <v>1716</v>
      </c>
    </row>
    <row r="33" spans="7:17" x14ac:dyDescent="0.25">
      <c r="H33" t="s">
        <v>1717</v>
      </c>
      <c r="J33" t="s">
        <v>1718</v>
      </c>
      <c r="P33" t="s">
        <v>1719</v>
      </c>
      <c r="Q33" t="s">
        <v>1716</v>
      </c>
    </row>
    <row r="34" spans="7:17" x14ac:dyDescent="0.25">
      <c r="H34" s="82" t="s">
        <v>31</v>
      </c>
      <c r="P34" t="s">
        <v>1720</v>
      </c>
      <c r="Q34" t="s">
        <v>1716</v>
      </c>
    </row>
    <row r="35" spans="7:17" x14ac:dyDescent="0.25">
      <c r="P35" t="s">
        <v>1721</v>
      </c>
      <c r="Q35" t="s">
        <v>1722</v>
      </c>
    </row>
    <row r="36" spans="7:17" x14ac:dyDescent="0.25">
      <c r="H36" t="s">
        <v>1723</v>
      </c>
      <c r="K36" t="s">
        <v>1444</v>
      </c>
    </row>
    <row r="37" spans="7:17" x14ac:dyDescent="0.25">
      <c r="H37" t="s">
        <v>1724</v>
      </c>
      <c r="K37">
        <v>100</v>
      </c>
      <c r="O37" t="s">
        <v>1725</v>
      </c>
    </row>
    <row r="38" spans="7:17" x14ac:dyDescent="0.25">
      <c r="G38" t="s">
        <v>1726</v>
      </c>
      <c r="H38" t="s">
        <v>1727</v>
      </c>
      <c r="K38">
        <v>80</v>
      </c>
      <c r="O38" s="10" t="s">
        <v>1728</v>
      </c>
    </row>
    <row r="39" spans="7:17" ht="15.75" thickBot="1" x14ac:dyDescent="0.3">
      <c r="G39" t="s">
        <v>432</v>
      </c>
      <c r="H39" t="s">
        <v>1729</v>
      </c>
      <c r="K39" s="39">
        <v>20</v>
      </c>
      <c r="O39" s="10" t="s">
        <v>1730</v>
      </c>
    </row>
    <row r="40" spans="7:17" ht="15.75" thickTop="1" x14ac:dyDescent="0.25"/>
  </sheetData>
  <mergeCells count="9">
    <mergeCell ref="W19:X19"/>
    <mergeCell ref="I7:K7"/>
    <mergeCell ref="R7:T7"/>
    <mergeCell ref="I9:K9"/>
    <mergeCell ref="B13:C14"/>
    <mergeCell ref="A15:B15"/>
    <mergeCell ref="G15:I15"/>
    <mergeCell ref="J15:O15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28"/>
  <sheetViews>
    <sheetView workbookViewId="0">
      <selection activeCell="H20" sqref="H20"/>
    </sheetView>
  </sheetViews>
  <sheetFormatPr defaultRowHeight="15" x14ac:dyDescent="0.25"/>
  <cols>
    <col min="14" max="14" width="15.42578125" customWidth="1"/>
    <col min="19" max="19" width="13.5703125" customWidth="1"/>
  </cols>
  <sheetData>
    <row r="1" spans="2:24" x14ac:dyDescent="0.25">
      <c r="G1" t="s">
        <v>1731</v>
      </c>
    </row>
    <row r="3" spans="2:24" x14ac:dyDescent="0.25">
      <c r="B3" s="55" t="s">
        <v>1732</v>
      </c>
      <c r="J3" s="55" t="s">
        <v>1733</v>
      </c>
      <c r="O3" s="55" t="s">
        <v>1734</v>
      </c>
      <c r="U3" s="55" t="s">
        <v>1735</v>
      </c>
    </row>
    <row r="4" spans="2:24" ht="14.45" customHeight="1" x14ac:dyDescent="0.25">
      <c r="B4" s="189" t="s">
        <v>1736</v>
      </c>
      <c r="C4" s="189"/>
      <c r="D4" s="189"/>
      <c r="E4" s="189"/>
      <c r="F4" s="189"/>
      <c r="G4" s="189"/>
      <c r="H4" s="189"/>
      <c r="J4" t="s">
        <v>1737</v>
      </c>
      <c r="O4">
        <v>1</v>
      </c>
      <c r="P4" s="190" t="s">
        <v>1738</v>
      </c>
      <c r="Q4" s="190"/>
      <c r="R4" s="190"/>
      <c r="S4" s="190"/>
      <c r="U4">
        <v>1</v>
      </c>
      <c r="V4" t="s">
        <v>1739</v>
      </c>
    </row>
    <row r="5" spans="2:24" x14ac:dyDescent="0.25">
      <c r="B5" s="189"/>
      <c r="C5" s="189"/>
      <c r="D5" s="189"/>
      <c r="E5" s="189"/>
      <c r="F5" s="189"/>
      <c r="G5" s="189"/>
      <c r="H5" s="189"/>
      <c r="I5">
        <v>1</v>
      </c>
      <c r="J5" s="190" t="s">
        <v>1740</v>
      </c>
      <c r="K5" s="190"/>
      <c r="L5" s="190"/>
      <c r="M5" s="190"/>
      <c r="N5" s="190"/>
      <c r="P5" s="190"/>
      <c r="Q5" s="190"/>
      <c r="R5" s="190"/>
      <c r="S5" s="190"/>
      <c r="V5" t="s">
        <v>1741</v>
      </c>
    </row>
    <row r="6" spans="2:24" x14ac:dyDescent="0.25">
      <c r="B6" s="189"/>
      <c r="C6" s="189"/>
      <c r="D6" s="189"/>
      <c r="E6" s="189"/>
      <c r="F6" s="189"/>
      <c r="G6" s="189"/>
      <c r="H6" s="189"/>
      <c r="J6" s="190"/>
      <c r="K6" s="190"/>
      <c r="L6" s="190"/>
      <c r="M6" s="190"/>
      <c r="N6" s="190"/>
      <c r="U6" s="172">
        <v>2</v>
      </c>
      <c r="V6" s="172" t="s">
        <v>1742</v>
      </c>
      <c r="W6" s="172"/>
      <c r="X6" s="172"/>
    </row>
    <row r="7" spans="2:24" x14ac:dyDescent="0.25">
      <c r="B7" t="s">
        <v>1743</v>
      </c>
      <c r="C7" s="134"/>
      <c r="D7" s="134"/>
      <c r="E7" s="134"/>
      <c r="F7" s="134"/>
      <c r="G7" s="134"/>
      <c r="O7">
        <v>2</v>
      </c>
      <c r="P7" t="s">
        <v>1744</v>
      </c>
      <c r="U7" s="11" t="s">
        <v>3</v>
      </c>
      <c r="V7" t="s">
        <v>1745</v>
      </c>
    </row>
    <row r="8" spans="2:24" ht="14.45" customHeight="1" x14ac:dyDescent="0.25">
      <c r="B8" s="134"/>
      <c r="C8" s="134"/>
      <c r="D8" s="134"/>
      <c r="E8" s="134"/>
      <c r="F8" s="134"/>
      <c r="G8" s="134"/>
      <c r="I8">
        <v>2</v>
      </c>
      <c r="J8" s="190" t="s">
        <v>1746</v>
      </c>
      <c r="K8" s="190"/>
      <c r="L8" s="190"/>
      <c r="M8" s="190"/>
      <c r="N8" s="190"/>
      <c r="O8">
        <v>3</v>
      </c>
      <c r="P8" s="189" t="s">
        <v>1747</v>
      </c>
      <c r="Q8" s="189"/>
      <c r="R8" s="189"/>
      <c r="S8" s="189"/>
      <c r="V8" t="s">
        <v>1748</v>
      </c>
    </row>
    <row r="9" spans="2:24" ht="29.1" customHeight="1" x14ac:dyDescent="0.25">
      <c r="J9" s="190"/>
      <c r="K9" s="190"/>
      <c r="L9" s="190"/>
      <c r="M9" s="190"/>
      <c r="N9" s="190"/>
      <c r="P9" s="189"/>
      <c r="Q9" s="189"/>
      <c r="R9" s="189"/>
      <c r="S9" s="189"/>
      <c r="U9" s="11" t="s">
        <v>7</v>
      </c>
      <c r="V9" t="s">
        <v>1749</v>
      </c>
    </row>
    <row r="10" spans="2:24" x14ac:dyDescent="0.25">
      <c r="O10">
        <v>4</v>
      </c>
      <c r="P10" s="189" t="s">
        <v>1750</v>
      </c>
      <c r="Q10" s="189"/>
      <c r="R10" s="189"/>
      <c r="S10" s="189"/>
      <c r="U10" s="11" t="s">
        <v>11</v>
      </c>
      <c r="V10" t="s">
        <v>1751</v>
      </c>
    </row>
    <row r="11" spans="2:24" x14ac:dyDescent="0.25">
      <c r="I11">
        <v>3</v>
      </c>
      <c r="J11" s="190" t="s">
        <v>1752</v>
      </c>
      <c r="K11" s="190"/>
      <c r="L11" s="190"/>
      <c r="M11" s="190"/>
      <c r="N11" s="190"/>
      <c r="P11" s="189"/>
      <c r="Q11" s="189"/>
      <c r="R11" s="189"/>
      <c r="S11" s="189"/>
      <c r="V11" s="125" t="s">
        <v>1753</v>
      </c>
      <c r="W11" t="s">
        <v>1754</v>
      </c>
    </row>
    <row r="12" spans="2:24" x14ac:dyDescent="0.25">
      <c r="J12" s="190"/>
      <c r="K12" s="190"/>
      <c r="L12" s="190"/>
      <c r="M12" s="190"/>
      <c r="N12" s="190"/>
      <c r="P12" s="189"/>
      <c r="Q12" s="189"/>
      <c r="R12" s="189"/>
      <c r="S12" s="189"/>
      <c r="V12" s="125" t="s">
        <v>1753</v>
      </c>
      <c r="W12" t="s">
        <v>1755</v>
      </c>
    </row>
    <row r="13" spans="2:24" x14ac:dyDescent="0.25">
      <c r="V13" s="125" t="s">
        <v>1753</v>
      </c>
      <c r="W13" t="s">
        <v>1756</v>
      </c>
    </row>
    <row r="14" spans="2:24" x14ac:dyDescent="0.25">
      <c r="V14" s="125" t="s">
        <v>1753</v>
      </c>
      <c r="W14" t="s">
        <v>1757</v>
      </c>
    </row>
    <row r="15" spans="2:24" x14ac:dyDescent="0.25">
      <c r="B15" s="55" t="s">
        <v>1758</v>
      </c>
      <c r="J15" s="172" t="s">
        <v>1759</v>
      </c>
    </row>
    <row r="16" spans="2:24" x14ac:dyDescent="0.25">
      <c r="B16" t="s">
        <v>1760</v>
      </c>
      <c r="I16" s="11" t="s">
        <v>3</v>
      </c>
      <c r="J16" t="s">
        <v>1761</v>
      </c>
    </row>
    <row r="17" spans="1:10" x14ac:dyDescent="0.25">
      <c r="B17" t="s">
        <v>1762</v>
      </c>
      <c r="I17" s="11" t="s">
        <v>7</v>
      </c>
      <c r="J17" t="s">
        <v>1763</v>
      </c>
    </row>
    <row r="18" spans="1:10" x14ac:dyDescent="0.25">
      <c r="A18">
        <v>1</v>
      </c>
      <c r="B18" s="189" t="s">
        <v>1764</v>
      </c>
      <c r="C18" s="189"/>
      <c r="D18" s="189"/>
      <c r="E18" s="189"/>
      <c r="F18" s="189"/>
      <c r="G18" s="189"/>
      <c r="I18" s="11" t="s">
        <v>11</v>
      </c>
      <c r="J18" t="s">
        <v>1765</v>
      </c>
    </row>
    <row r="19" spans="1:10" x14ac:dyDescent="0.25">
      <c r="B19" s="189"/>
      <c r="C19" s="189"/>
      <c r="D19" s="189"/>
      <c r="E19" s="189"/>
      <c r="F19" s="189"/>
      <c r="G19" s="189"/>
    </row>
    <row r="21" spans="1:10" x14ac:dyDescent="0.25">
      <c r="A21">
        <v>2</v>
      </c>
      <c r="B21" s="189" t="s">
        <v>1766</v>
      </c>
      <c r="C21" s="189"/>
      <c r="D21" s="189"/>
      <c r="E21" s="189"/>
      <c r="F21" s="189"/>
      <c r="G21" s="189"/>
    </row>
    <row r="22" spans="1:10" x14ac:dyDescent="0.25">
      <c r="B22" s="189"/>
      <c r="C22" s="189"/>
      <c r="D22" s="189"/>
      <c r="E22" s="189"/>
      <c r="F22" s="189"/>
      <c r="G22" s="189"/>
    </row>
    <row r="25" spans="1:10" x14ac:dyDescent="0.25">
      <c r="B25" t="s">
        <v>1767</v>
      </c>
    </row>
    <row r="26" spans="1:10" x14ac:dyDescent="0.25">
      <c r="B26" t="s">
        <v>1768</v>
      </c>
    </row>
    <row r="27" spans="1:10" x14ac:dyDescent="0.25">
      <c r="B27" t="s">
        <v>1769</v>
      </c>
    </row>
    <row r="28" spans="1:10" x14ac:dyDescent="0.25">
      <c r="B28" t="s">
        <v>1770</v>
      </c>
    </row>
  </sheetData>
  <mergeCells count="9">
    <mergeCell ref="P4:S5"/>
    <mergeCell ref="P8:S9"/>
    <mergeCell ref="P10:S12"/>
    <mergeCell ref="B18:G19"/>
    <mergeCell ref="B21:G22"/>
    <mergeCell ref="B4:H6"/>
    <mergeCell ref="J5:N6"/>
    <mergeCell ref="J8:N9"/>
    <mergeCell ref="J11:N1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12"/>
  <sheetViews>
    <sheetView workbookViewId="0">
      <selection activeCell="B20" sqref="B20"/>
    </sheetView>
  </sheetViews>
  <sheetFormatPr defaultRowHeight="15" x14ac:dyDescent="0.25"/>
  <cols>
    <col min="4" max="4" width="14.140625" bestFit="1" customWidth="1"/>
    <col min="5" max="5" width="19.5703125" bestFit="1" customWidth="1"/>
    <col min="6" max="6" width="13.5703125" bestFit="1" customWidth="1"/>
    <col min="7" max="7" width="31.42578125" bestFit="1" customWidth="1"/>
  </cols>
  <sheetData>
    <row r="2" spans="3:9" x14ac:dyDescent="0.25">
      <c r="F2" t="s">
        <v>157</v>
      </c>
    </row>
    <row r="3" spans="3:9" x14ac:dyDescent="0.25">
      <c r="E3" s="1" t="s">
        <v>158</v>
      </c>
      <c r="G3" s="1" t="s">
        <v>159</v>
      </c>
    </row>
    <row r="4" spans="3:9" x14ac:dyDescent="0.25">
      <c r="C4">
        <v>1</v>
      </c>
      <c r="D4" t="s">
        <v>160</v>
      </c>
      <c r="E4" s="2" t="s">
        <v>161</v>
      </c>
      <c r="F4" s="1"/>
      <c r="G4" s="2" t="s">
        <v>162</v>
      </c>
      <c r="H4">
        <v>1</v>
      </c>
      <c r="I4" t="s">
        <v>163</v>
      </c>
    </row>
    <row r="5" spans="3:9" ht="45" x14ac:dyDescent="0.25">
      <c r="C5">
        <v>2</v>
      </c>
      <c r="D5" s="4" t="s">
        <v>164</v>
      </c>
      <c r="H5">
        <v>2</v>
      </c>
      <c r="I5" t="s">
        <v>165</v>
      </c>
    </row>
    <row r="6" spans="3:9" x14ac:dyDescent="0.25">
      <c r="C6">
        <v>3</v>
      </c>
      <c r="D6" t="s">
        <v>166</v>
      </c>
      <c r="H6">
        <v>3</v>
      </c>
      <c r="I6" t="s">
        <v>167</v>
      </c>
    </row>
    <row r="7" spans="3:9" x14ac:dyDescent="0.25">
      <c r="E7" s="3" t="s">
        <v>116</v>
      </c>
      <c r="F7" t="s">
        <v>168</v>
      </c>
      <c r="G7" s="3" t="s">
        <v>169</v>
      </c>
    </row>
    <row r="10" spans="3:9" x14ac:dyDescent="0.25">
      <c r="E10" s="5" t="s">
        <v>170</v>
      </c>
      <c r="G10" s="5" t="s">
        <v>171</v>
      </c>
    </row>
    <row r="11" spans="3:9" x14ac:dyDescent="0.25">
      <c r="E11" t="s">
        <v>172</v>
      </c>
    </row>
    <row r="12" spans="3:9" x14ac:dyDescent="0.25">
      <c r="E12" t="s">
        <v>173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17"/>
  <sheetViews>
    <sheetView workbookViewId="0">
      <selection activeCell="J22" sqref="J22"/>
    </sheetView>
  </sheetViews>
  <sheetFormatPr defaultRowHeight="15" x14ac:dyDescent="0.25"/>
  <sheetData>
    <row r="1" spans="1:21" x14ac:dyDescent="0.25">
      <c r="G1" t="s">
        <v>1771</v>
      </c>
    </row>
    <row r="3" spans="1:21" x14ac:dyDescent="0.25">
      <c r="B3" s="55" t="s">
        <v>1772</v>
      </c>
    </row>
    <row r="4" spans="1:21" x14ac:dyDescent="0.25">
      <c r="B4" s="189" t="s">
        <v>1773</v>
      </c>
      <c r="C4" s="189"/>
      <c r="D4" s="189"/>
      <c r="E4" s="189"/>
      <c r="F4" s="189"/>
      <c r="H4" t="s">
        <v>1774</v>
      </c>
      <c r="M4" s="55" t="s">
        <v>1242</v>
      </c>
    </row>
    <row r="5" spans="1:21" ht="14.45" customHeight="1" x14ac:dyDescent="0.25">
      <c r="B5" s="189"/>
      <c r="C5" s="189"/>
      <c r="D5" s="189"/>
      <c r="E5" s="189"/>
      <c r="F5" s="189"/>
      <c r="G5" s="11" t="s">
        <v>3</v>
      </c>
      <c r="H5" s="234" t="s">
        <v>1775</v>
      </c>
      <c r="I5" s="234"/>
      <c r="J5" s="234"/>
      <c r="K5" s="234"/>
      <c r="L5" s="234"/>
      <c r="M5" s="11" t="s">
        <v>3</v>
      </c>
      <c r="N5" t="s">
        <v>1776</v>
      </c>
    </row>
    <row r="6" spans="1:21" x14ac:dyDescent="0.25">
      <c r="B6" s="189"/>
      <c r="C6" s="189"/>
      <c r="D6" s="189"/>
      <c r="E6" s="189"/>
      <c r="F6" s="189"/>
      <c r="H6" s="234"/>
      <c r="I6" s="234"/>
      <c r="J6" s="234"/>
      <c r="K6" s="234"/>
      <c r="L6" s="234"/>
      <c r="M6" s="11" t="s">
        <v>7</v>
      </c>
      <c r="N6" t="s">
        <v>1777</v>
      </c>
    </row>
    <row r="7" spans="1:21" x14ac:dyDescent="0.25">
      <c r="A7" t="s">
        <v>1778</v>
      </c>
      <c r="B7" s="10" t="s">
        <v>1779</v>
      </c>
      <c r="H7" s="234"/>
      <c r="I7" s="234"/>
      <c r="J7" s="234"/>
      <c r="K7" s="234"/>
      <c r="L7" s="234"/>
      <c r="M7" s="11" t="s">
        <v>1780</v>
      </c>
      <c r="N7" t="s">
        <v>1781</v>
      </c>
    </row>
    <row r="8" spans="1:21" x14ac:dyDescent="0.25">
      <c r="B8" s="10" t="s">
        <v>1782</v>
      </c>
      <c r="M8" s="173" t="s">
        <v>1783</v>
      </c>
    </row>
    <row r="9" spans="1:21" x14ac:dyDescent="0.25">
      <c r="B9" s="10" t="s">
        <v>1784</v>
      </c>
      <c r="M9" s="189" t="s">
        <v>1785</v>
      </c>
      <c r="N9" s="189"/>
      <c r="O9" s="189"/>
      <c r="P9" s="189"/>
      <c r="Q9" s="189"/>
      <c r="R9" s="189"/>
      <c r="S9" s="189"/>
      <c r="T9" s="189"/>
      <c r="U9" s="189"/>
    </row>
    <row r="10" spans="1:21" x14ac:dyDescent="0.25">
      <c r="M10" s="189"/>
      <c r="N10" s="189"/>
      <c r="O10" s="189"/>
      <c r="P10" s="189"/>
      <c r="Q10" s="189"/>
      <c r="R10" s="189"/>
      <c r="S10" s="189"/>
      <c r="T10" s="189"/>
      <c r="U10" s="189"/>
    </row>
    <row r="11" spans="1:21" x14ac:dyDescent="0.25">
      <c r="M11" s="189"/>
      <c r="N11" s="189"/>
      <c r="O11" s="189"/>
      <c r="P11" s="189"/>
      <c r="Q11" s="189"/>
      <c r="R11" s="189"/>
      <c r="S11" s="189"/>
      <c r="T11" s="189"/>
      <c r="U11" s="189"/>
    </row>
    <row r="12" spans="1:21" x14ac:dyDescent="0.25">
      <c r="M12" s="173" t="s">
        <v>1786</v>
      </c>
    </row>
    <row r="13" spans="1:21" x14ac:dyDescent="0.25">
      <c r="B13" s="11"/>
      <c r="L13" s="11" t="s">
        <v>3</v>
      </c>
      <c r="M13" t="s">
        <v>1787</v>
      </c>
    </row>
    <row r="14" spans="1:21" x14ac:dyDescent="0.25">
      <c r="C14" s="52" t="s">
        <v>1788</v>
      </c>
      <c r="L14" s="11" t="s">
        <v>7</v>
      </c>
      <c r="M14" t="s">
        <v>1789</v>
      </c>
    </row>
    <row r="15" spans="1:21" x14ac:dyDescent="0.25">
      <c r="B15" s="11" t="s">
        <v>3</v>
      </c>
      <c r="C15" t="s">
        <v>1761</v>
      </c>
      <c r="L15" s="11" t="s">
        <v>11</v>
      </c>
      <c r="M15" t="s">
        <v>1790</v>
      </c>
    </row>
    <row r="16" spans="1:21" x14ac:dyDescent="0.25">
      <c r="B16" s="11" t="s">
        <v>7</v>
      </c>
      <c r="C16" t="s">
        <v>1763</v>
      </c>
      <c r="L16" s="11" t="s">
        <v>15</v>
      </c>
      <c r="M16" t="s">
        <v>1791</v>
      </c>
    </row>
    <row r="17" spans="12:13" x14ac:dyDescent="0.25">
      <c r="L17" s="11" t="s">
        <v>1792</v>
      </c>
      <c r="M17" t="s">
        <v>1793</v>
      </c>
    </row>
  </sheetData>
  <mergeCells count="3">
    <mergeCell ref="B4:F6"/>
    <mergeCell ref="H5:L7"/>
    <mergeCell ref="M9:U1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39"/>
  <sheetViews>
    <sheetView workbookViewId="0">
      <selection activeCell="H13" sqref="H13:M13"/>
    </sheetView>
  </sheetViews>
  <sheetFormatPr defaultRowHeight="15" x14ac:dyDescent="0.25"/>
  <cols>
    <col min="8" max="8" width="12.5703125" bestFit="1" customWidth="1"/>
  </cols>
  <sheetData>
    <row r="1" spans="1:37" x14ac:dyDescent="0.25">
      <c r="H1" t="s">
        <v>1794</v>
      </c>
    </row>
    <row r="2" spans="1:37" x14ac:dyDescent="0.25">
      <c r="Q2" s="55" t="s">
        <v>1795</v>
      </c>
      <c r="AB2" t="s">
        <v>1796</v>
      </c>
    </row>
    <row r="3" spans="1:37" x14ac:dyDescent="0.25">
      <c r="F3" s="1" t="s">
        <v>1797</v>
      </c>
      <c r="J3" t="s">
        <v>1798</v>
      </c>
      <c r="Q3" s="10" t="s">
        <v>1799</v>
      </c>
    </row>
    <row r="4" spans="1:37" x14ac:dyDescent="0.25">
      <c r="B4" s="55" t="s">
        <v>1800</v>
      </c>
      <c r="H4" s="135" t="s">
        <v>1801</v>
      </c>
      <c r="O4" s="55" t="s">
        <v>1802</v>
      </c>
      <c r="Q4" s="10" t="s">
        <v>1803</v>
      </c>
    </row>
    <row r="5" spans="1:37" x14ac:dyDescent="0.25">
      <c r="C5" s="79" t="s">
        <v>1804</v>
      </c>
      <c r="Q5" s="10" t="s">
        <v>1805</v>
      </c>
      <c r="Z5" t="s">
        <v>1806</v>
      </c>
      <c r="AE5" t="s">
        <v>1807</v>
      </c>
      <c r="AI5" t="s">
        <v>1808</v>
      </c>
    </row>
    <row r="6" spans="1:37" x14ac:dyDescent="0.25">
      <c r="A6" s="136" t="s">
        <v>1809</v>
      </c>
      <c r="G6" s="136">
        <v>1</v>
      </c>
      <c r="H6" s="136" t="s">
        <v>1810</v>
      </c>
      <c r="I6" t="s">
        <v>1811</v>
      </c>
      <c r="Q6" s="10" t="s">
        <v>1812</v>
      </c>
      <c r="Z6" s="7" t="s">
        <v>1813</v>
      </c>
      <c r="AE6" s="7" t="s">
        <v>1814</v>
      </c>
      <c r="AI6" s="7" t="s">
        <v>1815</v>
      </c>
    </row>
    <row r="7" spans="1:37" ht="26.45" customHeight="1" x14ac:dyDescent="0.25">
      <c r="A7" s="190" t="s">
        <v>1816</v>
      </c>
      <c r="B7" s="190"/>
      <c r="C7" s="190"/>
      <c r="D7" s="190"/>
      <c r="E7" s="190"/>
      <c r="H7" s="190" t="s">
        <v>1817</v>
      </c>
      <c r="I7" s="190"/>
      <c r="J7" s="190"/>
      <c r="K7" s="190"/>
      <c r="L7" s="190"/>
      <c r="M7" s="190"/>
      <c r="Q7" s="10" t="s">
        <v>1818</v>
      </c>
      <c r="Z7" t="s">
        <v>1819</v>
      </c>
      <c r="AE7" t="s">
        <v>1820</v>
      </c>
      <c r="AK7" t="s">
        <v>1821</v>
      </c>
    </row>
    <row r="8" spans="1:37" x14ac:dyDescent="0.25">
      <c r="AE8" t="s">
        <v>1822</v>
      </c>
      <c r="AK8" s="7" t="s">
        <v>1823</v>
      </c>
    </row>
    <row r="9" spans="1:37" x14ac:dyDescent="0.25">
      <c r="A9" s="136" t="s">
        <v>1824</v>
      </c>
      <c r="G9" s="136">
        <v>2</v>
      </c>
      <c r="H9" s="136" t="s">
        <v>1825</v>
      </c>
      <c r="Q9" s="55" t="s">
        <v>1826</v>
      </c>
    </row>
    <row r="10" spans="1:37" ht="42.95" customHeight="1" x14ac:dyDescent="0.25">
      <c r="A10" s="190" t="s">
        <v>1827</v>
      </c>
      <c r="B10" s="190"/>
      <c r="C10" s="190"/>
      <c r="D10" s="190"/>
      <c r="E10" s="190"/>
      <c r="H10" s="189" t="s">
        <v>1828</v>
      </c>
      <c r="I10" s="189"/>
      <c r="J10" s="189"/>
      <c r="K10" s="189"/>
      <c r="L10" s="189"/>
      <c r="M10" s="189"/>
    </row>
    <row r="11" spans="1:37" x14ac:dyDescent="0.25">
      <c r="P11" s="136">
        <v>1</v>
      </c>
      <c r="Q11" s="136" t="s">
        <v>1829</v>
      </c>
      <c r="U11" t="s">
        <v>1830</v>
      </c>
      <c r="W11" t="s">
        <v>1831</v>
      </c>
    </row>
    <row r="12" spans="1:37" ht="14.45" customHeight="1" x14ac:dyDescent="0.25">
      <c r="A12" s="136" t="s">
        <v>843</v>
      </c>
      <c r="G12" s="136">
        <v>3</v>
      </c>
      <c r="H12" s="136" t="s">
        <v>1832</v>
      </c>
      <c r="I12" s="136"/>
      <c r="Q12" s="175" t="s">
        <v>1833</v>
      </c>
      <c r="R12" s="176"/>
      <c r="S12" s="176"/>
      <c r="T12" s="176"/>
      <c r="U12" s="176"/>
      <c r="V12" s="176"/>
      <c r="W12" s="176"/>
    </row>
    <row r="13" spans="1:37" ht="102.95" customHeight="1" x14ac:dyDescent="0.25">
      <c r="A13" s="189" t="s">
        <v>1834</v>
      </c>
      <c r="B13" s="189"/>
      <c r="C13" s="189"/>
      <c r="D13" s="189"/>
      <c r="E13" s="189"/>
      <c r="F13" s="189"/>
      <c r="H13" s="189" t="s">
        <v>1835</v>
      </c>
      <c r="I13" s="189"/>
      <c r="J13" s="189"/>
      <c r="K13" s="189"/>
      <c r="L13" s="189"/>
      <c r="M13" s="189"/>
      <c r="Q13" s="242" t="s">
        <v>1836</v>
      </c>
      <c r="R13" s="242"/>
      <c r="S13" s="242"/>
      <c r="T13" s="242"/>
      <c r="U13" s="242"/>
      <c r="V13" s="242"/>
      <c r="W13" s="242"/>
    </row>
    <row r="15" spans="1:37" x14ac:dyDescent="0.25">
      <c r="A15" s="136" t="s">
        <v>849</v>
      </c>
      <c r="G15" s="136">
        <v>4</v>
      </c>
      <c r="H15" s="136" t="s">
        <v>1837</v>
      </c>
      <c r="P15" s="136">
        <v>2</v>
      </c>
      <c r="Q15" s="136" t="s">
        <v>1838</v>
      </c>
    </row>
    <row r="16" spans="1:37" ht="85.5" customHeight="1" x14ac:dyDescent="0.25">
      <c r="A16" s="189" t="s">
        <v>1839</v>
      </c>
      <c r="B16" s="189"/>
      <c r="C16" s="189"/>
      <c r="D16" s="189"/>
      <c r="E16" s="189"/>
      <c r="F16" s="189"/>
      <c r="H16" s="189" t="s">
        <v>1840</v>
      </c>
      <c r="I16" s="189"/>
      <c r="J16" s="189"/>
      <c r="K16" s="189"/>
      <c r="L16" s="189"/>
      <c r="M16" s="189"/>
      <c r="Q16" s="207" t="s">
        <v>1841</v>
      </c>
      <c r="R16" s="207"/>
      <c r="S16" s="207"/>
      <c r="T16" s="207"/>
      <c r="U16" s="207"/>
      <c r="V16" s="207"/>
      <c r="W16" s="207"/>
    </row>
    <row r="18" spans="1:34" x14ac:dyDescent="0.25">
      <c r="A18" s="136" t="s">
        <v>851</v>
      </c>
      <c r="G18" s="136">
        <v>5</v>
      </c>
      <c r="H18" s="136" t="s">
        <v>1842</v>
      </c>
      <c r="I18" s="136"/>
    </row>
    <row r="19" spans="1:34" ht="56.1" customHeight="1" x14ac:dyDescent="0.25">
      <c r="A19" s="189" t="s">
        <v>1843</v>
      </c>
      <c r="B19" s="189"/>
      <c r="C19" s="189"/>
      <c r="D19" s="189"/>
      <c r="E19" s="189"/>
      <c r="F19" s="189"/>
      <c r="H19" s="243" t="s">
        <v>1844</v>
      </c>
      <c r="I19" s="243"/>
      <c r="J19" s="243"/>
      <c r="K19" s="243"/>
      <c r="L19" s="243"/>
      <c r="M19" s="243"/>
    </row>
    <row r="22" spans="1:34" x14ac:dyDescent="0.25">
      <c r="AD22" t="s">
        <v>1845</v>
      </c>
    </row>
    <row r="24" spans="1:34" x14ac:dyDescent="0.25">
      <c r="AD24" t="s">
        <v>1846</v>
      </c>
    </row>
    <row r="25" spans="1:34" x14ac:dyDescent="0.25">
      <c r="AD25" t="s">
        <v>1847</v>
      </c>
      <c r="AH25" t="s">
        <v>1848</v>
      </c>
    </row>
    <row r="26" spans="1:34" x14ac:dyDescent="0.25">
      <c r="I26" t="s">
        <v>1849</v>
      </c>
    </row>
    <row r="27" spans="1:34" x14ac:dyDescent="0.25">
      <c r="AD27" t="s">
        <v>1850</v>
      </c>
    </row>
    <row r="28" spans="1:34" x14ac:dyDescent="0.25">
      <c r="D28" s="137" t="s">
        <v>1851</v>
      </c>
      <c r="J28" s="137" t="s">
        <v>1852</v>
      </c>
      <c r="P28" s="137" t="s">
        <v>1853</v>
      </c>
    </row>
    <row r="29" spans="1:34" x14ac:dyDescent="0.25">
      <c r="C29" s="125" t="s">
        <v>705</v>
      </c>
      <c r="D29" t="s">
        <v>1854</v>
      </c>
      <c r="J29" s="125" t="s">
        <v>705</v>
      </c>
      <c r="K29" t="s">
        <v>1855</v>
      </c>
      <c r="P29" s="125" t="s">
        <v>705</v>
      </c>
      <c r="Q29" t="s">
        <v>1856</v>
      </c>
    </row>
    <row r="30" spans="1:34" x14ac:dyDescent="0.25">
      <c r="C30" s="125" t="s">
        <v>705</v>
      </c>
      <c r="D30" t="s">
        <v>1857</v>
      </c>
      <c r="J30" s="125" t="s">
        <v>705</v>
      </c>
      <c r="K30" t="s">
        <v>1858</v>
      </c>
      <c r="Q30" t="s">
        <v>1859</v>
      </c>
    </row>
    <row r="31" spans="1:34" x14ac:dyDescent="0.25">
      <c r="Q31" t="s">
        <v>1860</v>
      </c>
    </row>
    <row r="32" spans="1:34" x14ac:dyDescent="0.25">
      <c r="Q32" t="s">
        <v>1861</v>
      </c>
    </row>
    <row r="36" spans="5:12" x14ac:dyDescent="0.25">
      <c r="E36" t="s">
        <v>1862</v>
      </c>
    </row>
    <row r="38" spans="5:12" x14ac:dyDescent="0.25">
      <c r="E38" t="s">
        <v>1863</v>
      </c>
      <c r="I38" t="s">
        <v>1864</v>
      </c>
      <c r="L38" t="s">
        <v>1865</v>
      </c>
    </row>
    <row r="39" spans="5:12" x14ac:dyDescent="0.25">
      <c r="E39" t="s">
        <v>1866</v>
      </c>
      <c r="I39" t="s">
        <v>1867</v>
      </c>
      <c r="L39" t="s">
        <v>1868</v>
      </c>
    </row>
  </sheetData>
  <mergeCells count="12">
    <mergeCell ref="A7:E7"/>
    <mergeCell ref="H7:M7"/>
    <mergeCell ref="A10:E10"/>
    <mergeCell ref="H10:M10"/>
    <mergeCell ref="A13:F13"/>
    <mergeCell ref="H13:M13"/>
    <mergeCell ref="Q13:W13"/>
    <mergeCell ref="A16:F16"/>
    <mergeCell ref="H16:M16"/>
    <mergeCell ref="Q16:W16"/>
    <mergeCell ref="A19:F19"/>
    <mergeCell ref="H19:M19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0"/>
  <sheetViews>
    <sheetView workbookViewId="0">
      <selection activeCell="H18" sqref="H18"/>
    </sheetView>
  </sheetViews>
  <sheetFormatPr defaultRowHeight="15" x14ac:dyDescent="0.25"/>
  <cols>
    <col min="8" max="8" width="11.5703125" bestFit="1" customWidth="1"/>
  </cols>
  <sheetData>
    <row r="1" spans="1:24" x14ac:dyDescent="0.25">
      <c r="H1" t="s">
        <v>1869</v>
      </c>
    </row>
    <row r="2" spans="1:24" x14ac:dyDescent="0.25">
      <c r="B2" t="s">
        <v>1870</v>
      </c>
    </row>
    <row r="4" spans="1:24" x14ac:dyDescent="0.25">
      <c r="A4" t="s">
        <v>1871</v>
      </c>
      <c r="M4" s="138" t="s">
        <v>1872</v>
      </c>
    </row>
    <row r="5" spans="1:24" ht="48.6" customHeight="1" x14ac:dyDescent="0.25">
      <c r="A5" s="189" t="s">
        <v>1873</v>
      </c>
      <c r="B5" s="189"/>
      <c r="C5" s="189"/>
      <c r="D5" s="189"/>
      <c r="E5" s="189"/>
      <c r="F5" s="189"/>
      <c r="G5" s="189"/>
      <c r="L5">
        <v>1</v>
      </c>
      <c r="M5" t="s">
        <v>1874</v>
      </c>
    </row>
    <row r="6" spans="1:24" ht="33.6" customHeight="1" x14ac:dyDescent="0.25">
      <c r="A6" s="189" t="s">
        <v>1875</v>
      </c>
      <c r="B6" s="189"/>
      <c r="C6" s="189"/>
      <c r="D6" s="189"/>
      <c r="E6" s="189"/>
      <c r="F6" s="189"/>
      <c r="G6" s="189"/>
      <c r="N6" s="138" t="s">
        <v>1876</v>
      </c>
    </row>
    <row r="7" spans="1:24" x14ac:dyDescent="0.25">
      <c r="M7" s="125" t="s">
        <v>705</v>
      </c>
      <c r="N7" t="s">
        <v>1877</v>
      </c>
      <c r="X7" t="s">
        <v>1878</v>
      </c>
    </row>
    <row r="8" spans="1:24" x14ac:dyDescent="0.25">
      <c r="M8" s="125" t="s">
        <v>705</v>
      </c>
      <c r="N8" t="s">
        <v>1879</v>
      </c>
    </row>
    <row r="10" spans="1:24" x14ac:dyDescent="0.25">
      <c r="L10">
        <v>2</v>
      </c>
      <c r="M10" t="s">
        <v>1880</v>
      </c>
    </row>
    <row r="11" spans="1:24" x14ac:dyDescent="0.25">
      <c r="N11" t="s">
        <v>1876</v>
      </c>
    </row>
    <row r="12" spans="1:24" x14ac:dyDescent="0.25">
      <c r="M12" s="125" t="s">
        <v>705</v>
      </c>
      <c r="N12" t="s">
        <v>1881</v>
      </c>
    </row>
    <row r="13" spans="1:24" x14ac:dyDescent="0.25">
      <c r="M13" s="125" t="s">
        <v>705</v>
      </c>
      <c r="N13" t="s">
        <v>1882</v>
      </c>
    </row>
    <row r="14" spans="1:24" x14ac:dyDescent="0.25">
      <c r="M14" s="125" t="s">
        <v>705</v>
      </c>
      <c r="N14" t="s">
        <v>1883</v>
      </c>
    </row>
    <row r="16" spans="1:24" x14ac:dyDescent="0.25">
      <c r="L16">
        <v>3</v>
      </c>
      <c r="M16" t="s">
        <v>1884</v>
      </c>
    </row>
    <row r="17" spans="12:24" x14ac:dyDescent="0.25">
      <c r="N17" t="s">
        <v>1885</v>
      </c>
    </row>
    <row r="18" spans="12:24" x14ac:dyDescent="0.25">
      <c r="M18" s="125" t="s">
        <v>705</v>
      </c>
      <c r="N18" t="s">
        <v>1886</v>
      </c>
    </row>
    <row r="19" spans="12:24" x14ac:dyDescent="0.25">
      <c r="M19" s="125" t="s">
        <v>705</v>
      </c>
      <c r="N19" t="s">
        <v>1887</v>
      </c>
    </row>
    <row r="20" spans="12:24" x14ac:dyDescent="0.25">
      <c r="M20" s="125" t="s">
        <v>705</v>
      </c>
      <c r="N20" t="s">
        <v>1888</v>
      </c>
      <c r="X20" t="s">
        <v>1889</v>
      </c>
    </row>
    <row r="22" spans="12:24" x14ac:dyDescent="0.25">
      <c r="L22">
        <v>4</v>
      </c>
      <c r="M22" t="s">
        <v>1890</v>
      </c>
    </row>
    <row r="23" spans="12:24" x14ac:dyDescent="0.25">
      <c r="N23" t="s">
        <v>1891</v>
      </c>
    </row>
    <row r="24" spans="12:24" x14ac:dyDescent="0.25">
      <c r="M24" s="125" t="s">
        <v>1753</v>
      </c>
      <c r="N24" t="s">
        <v>1892</v>
      </c>
    </row>
    <row r="25" spans="12:24" x14ac:dyDescent="0.25">
      <c r="M25" s="125" t="s">
        <v>1753</v>
      </c>
      <c r="N25" t="s">
        <v>1893</v>
      </c>
    </row>
    <row r="26" spans="12:24" x14ac:dyDescent="0.25">
      <c r="L26">
        <v>5</v>
      </c>
      <c r="M26" t="s">
        <v>1894</v>
      </c>
      <c r="T26" t="s">
        <v>1895</v>
      </c>
    </row>
    <row r="27" spans="12:24" x14ac:dyDescent="0.25">
      <c r="N27" t="s">
        <v>1896</v>
      </c>
      <c r="T27" s="10" t="s">
        <v>1897</v>
      </c>
    </row>
    <row r="28" spans="12:24" x14ac:dyDescent="0.25">
      <c r="N28" t="s">
        <v>1898</v>
      </c>
      <c r="T28" s="10" t="s">
        <v>1899</v>
      </c>
    </row>
    <row r="29" spans="12:24" x14ac:dyDescent="0.25">
      <c r="M29" s="125" t="s">
        <v>705</v>
      </c>
      <c r="N29" t="s">
        <v>1900</v>
      </c>
    </row>
    <row r="30" spans="12:24" x14ac:dyDescent="0.25">
      <c r="M30" s="125" t="s">
        <v>705</v>
      </c>
      <c r="N30" t="s">
        <v>1901</v>
      </c>
    </row>
    <row r="31" spans="12:24" x14ac:dyDescent="0.25">
      <c r="L31">
        <v>6</v>
      </c>
      <c r="M31" t="s">
        <v>1902</v>
      </c>
    </row>
    <row r="32" spans="12:24" x14ac:dyDescent="0.25">
      <c r="M32" t="s">
        <v>1903</v>
      </c>
    </row>
    <row r="35" spans="1:1" x14ac:dyDescent="0.25">
      <c r="A35" t="s">
        <v>1904</v>
      </c>
    </row>
    <row r="36" spans="1:1" x14ac:dyDescent="0.25">
      <c r="A36" t="s">
        <v>1905</v>
      </c>
    </row>
    <row r="37" spans="1:1" x14ac:dyDescent="0.25">
      <c r="A37" t="s">
        <v>1906</v>
      </c>
    </row>
    <row r="38" spans="1:1" x14ac:dyDescent="0.25">
      <c r="A38" t="s">
        <v>1907</v>
      </c>
    </row>
    <row r="39" spans="1:1" x14ac:dyDescent="0.25">
      <c r="A39" t="s">
        <v>1908</v>
      </c>
    </row>
    <row r="40" spans="1:1" x14ac:dyDescent="0.25">
      <c r="A40" t="s">
        <v>1909</v>
      </c>
    </row>
    <row r="43" spans="1:1" x14ac:dyDescent="0.25">
      <c r="A43" s="137" t="s">
        <v>1910</v>
      </c>
    </row>
    <row r="51" spans="1:1" x14ac:dyDescent="0.25">
      <c r="A51" s="137" t="s">
        <v>1911</v>
      </c>
    </row>
    <row r="52" spans="1:1" x14ac:dyDescent="0.25">
      <c r="A52" t="s">
        <v>1912</v>
      </c>
    </row>
    <row r="55" spans="1:1" x14ac:dyDescent="0.25">
      <c r="A55" s="137" t="s">
        <v>1913</v>
      </c>
    </row>
    <row r="56" spans="1:1" x14ac:dyDescent="0.25">
      <c r="A56" s="10" t="s">
        <v>1914</v>
      </c>
    </row>
    <row r="57" spans="1:1" x14ac:dyDescent="0.25">
      <c r="A57" s="10" t="s">
        <v>1915</v>
      </c>
    </row>
    <row r="60" spans="1:1" x14ac:dyDescent="0.25">
      <c r="A60" s="55" t="s">
        <v>1916</v>
      </c>
    </row>
  </sheetData>
  <mergeCells count="2">
    <mergeCell ref="A5:G5"/>
    <mergeCell ref="A6:G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79"/>
  <sheetViews>
    <sheetView workbookViewId="0">
      <selection activeCell="O22" sqref="O22"/>
    </sheetView>
  </sheetViews>
  <sheetFormatPr defaultRowHeight="15" x14ac:dyDescent="0.25"/>
  <cols>
    <col min="6" max="6" width="19.5703125" bestFit="1" customWidth="1"/>
    <col min="15" max="15" width="11.7109375" customWidth="1"/>
    <col min="16" max="16" width="14.28515625" customWidth="1"/>
    <col min="25" max="25" width="20.140625" bestFit="1" customWidth="1"/>
  </cols>
  <sheetData>
    <row r="1" spans="1:29" x14ac:dyDescent="0.25">
      <c r="T1" t="s">
        <v>1917</v>
      </c>
      <c r="U1" s="10" t="s">
        <v>1918</v>
      </c>
    </row>
    <row r="3" spans="1:29" x14ac:dyDescent="0.25">
      <c r="T3" s="1" t="s">
        <v>692</v>
      </c>
    </row>
    <row r="4" spans="1:29" x14ac:dyDescent="0.25">
      <c r="F4" s="97" t="s">
        <v>1919</v>
      </c>
      <c r="Q4" t="s">
        <v>1920</v>
      </c>
    </row>
    <row r="6" spans="1:29" x14ac:dyDescent="0.25">
      <c r="Q6" t="s">
        <v>1921</v>
      </c>
      <c r="S6" t="s">
        <v>1922</v>
      </c>
      <c r="U6" t="s">
        <v>1923</v>
      </c>
      <c r="W6" t="s">
        <v>1924</v>
      </c>
      <c r="Y6" s="1" t="s">
        <v>1925</v>
      </c>
      <c r="Z6" t="s">
        <v>1926</v>
      </c>
      <c r="AC6" t="s">
        <v>1927</v>
      </c>
    </row>
    <row r="7" spans="1:29" x14ac:dyDescent="0.25">
      <c r="A7" s="7" t="s">
        <v>1928</v>
      </c>
      <c r="G7" t="s">
        <v>1929</v>
      </c>
      <c r="Y7" t="s">
        <v>1930</v>
      </c>
      <c r="AC7" t="s">
        <v>1931</v>
      </c>
    </row>
    <row r="8" spans="1:29" x14ac:dyDescent="0.25">
      <c r="A8" t="s">
        <v>1932</v>
      </c>
      <c r="F8" s="11" t="s">
        <v>1933</v>
      </c>
      <c r="G8" t="s">
        <v>1934</v>
      </c>
      <c r="T8" s="1" t="s">
        <v>1935</v>
      </c>
    </row>
    <row r="9" spans="1:29" x14ac:dyDescent="0.25">
      <c r="A9" t="s">
        <v>1936</v>
      </c>
      <c r="G9" t="s">
        <v>1937</v>
      </c>
    </row>
    <row r="10" spans="1:29" x14ac:dyDescent="0.25">
      <c r="F10" s="7" t="s">
        <v>1938</v>
      </c>
      <c r="G10" t="s">
        <v>1939</v>
      </c>
      <c r="Y10" t="s">
        <v>1940</v>
      </c>
    </row>
    <row r="11" spans="1:29" x14ac:dyDescent="0.25">
      <c r="A11" s="7" t="s">
        <v>1941</v>
      </c>
      <c r="F11" t="s">
        <v>1942</v>
      </c>
      <c r="G11" s="10" t="s">
        <v>1943</v>
      </c>
    </row>
    <row r="12" spans="1:29" x14ac:dyDescent="0.25">
      <c r="A12" t="s">
        <v>1944</v>
      </c>
      <c r="F12" t="s">
        <v>1945</v>
      </c>
      <c r="G12" s="10" t="s">
        <v>1946</v>
      </c>
    </row>
    <row r="13" spans="1:29" x14ac:dyDescent="0.25">
      <c r="A13" t="s">
        <v>1947</v>
      </c>
      <c r="G13" t="s">
        <v>1948</v>
      </c>
    </row>
    <row r="14" spans="1:29" x14ac:dyDescent="0.25">
      <c r="G14" t="s">
        <v>1949</v>
      </c>
    </row>
    <row r="15" spans="1:29" x14ac:dyDescent="0.25">
      <c r="A15" s="29" t="s">
        <v>1950</v>
      </c>
      <c r="C15" s="29" t="s">
        <v>1951</v>
      </c>
      <c r="F15" s="1"/>
      <c r="G15" t="s">
        <v>1952</v>
      </c>
    </row>
    <row r="16" spans="1:29" x14ac:dyDescent="0.25">
      <c r="F16" s="11" t="s">
        <v>1306</v>
      </c>
      <c r="G16" t="s">
        <v>1953</v>
      </c>
      <c r="R16" t="s">
        <v>1954</v>
      </c>
      <c r="S16" t="s">
        <v>1935</v>
      </c>
      <c r="T16" t="s">
        <v>1955</v>
      </c>
    </row>
    <row r="17" spans="1:20" x14ac:dyDescent="0.25">
      <c r="B17" s="1" t="s">
        <v>1956</v>
      </c>
      <c r="F17" s="11" t="s">
        <v>25</v>
      </c>
      <c r="G17" t="s">
        <v>1957</v>
      </c>
      <c r="S17" t="s">
        <v>1958</v>
      </c>
      <c r="T17" t="s">
        <v>1959</v>
      </c>
    </row>
    <row r="18" spans="1:20" x14ac:dyDescent="0.25">
      <c r="B18" s="1" t="s">
        <v>1960</v>
      </c>
      <c r="G18" t="s">
        <v>1961</v>
      </c>
      <c r="S18" t="s">
        <v>1962</v>
      </c>
      <c r="T18" t="s">
        <v>1963</v>
      </c>
    </row>
    <row r="19" spans="1:20" x14ac:dyDescent="0.25">
      <c r="B19" s="1" t="s">
        <v>1964</v>
      </c>
    </row>
    <row r="20" spans="1:20" x14ac:dyDescent="0.25">
      <c r="F20" s="11" t="s">
        <v>1965</v>
      </c>
      <c r="G20" s="97" t="s">
        <v>1966</v>
      </c>
    </row>
    <row r="21" spans="1:20" x14ac:dyDescent="0.25">
      <c r="A21" s="7" t="s">
        <v>1967</v>
      </c>
      <c r="G21" t="s">
        <v>1968</v>
      </c>
    </row>
    <row r="22" spans="1:20" x14ac:dyDescent="0.25">
      <c r="A22" t="s">
        <v>1969</v>
      </c>
      <c r="B22" s="11" t="s">
        <v>1499</v>
      </c>
      <c r="G22" t="s">
        <v>1970</v>
      </c>
      <c r="I22">
        <v>12</v>
      </c>
    </row>
    <row r="23" spans="1:20" x14ac:dyDescent="0.25">
      <c r="A23" t="s">
        <v>1971</v>
      </c>
      <c r="B23" s="11" t="s">
        <v>942</v>
      </c>
      <c r="G23" t="s">
        <v>1972</v>
      </c>
      <c r="I23" s="29" t="s">
        <v>1973</v>
      </c>
      <c r="K23" t="s">
        <v>1974</v>
      </c>
      <c r="L23" s="122">
        <f>I22/3</f>
        <v>4</v>
      </c>
    </row>
    <row r="24" spans="1:20" x14ac:dyDescent="0.25">
      <c r="I24" s="26">
        <v>4</v>
      </c>
      <c r="J24" t="s">
        <v>1958</v>
      </c>
    </row>
    <row r="25" spans="1:20" x14ac:dyDescent="0.25">
      <c r="I25">
        <v>6</v>
      </c>
      <c r="J25" t="s">
        <v>1935</v>
      </c>
    </row>
    <row r="26" spans="1:20" x14ac:dyDescent="0.25">
      <c r="G26" t="s">
        <v>1975</v>
      </c>
    </row>
    <row r="27" spans="1:20" x14ac:dyDescent="0.25">
      <c r="G27" t="s">
        <v>1976</v>
      </c>
    </row>
    <row r="28" spans="1:20" x14ac:dyDescent="0.25">
      <c r="G28" t="s">
        <v>1970</v>
      </c>
      <c r="I28">
        <v>12</v>
      </c>
    </row>
    <row r="29" spans="1:20" x14ac:dyDescent="0.25">
      <c r="G29" t="s">
        <v>1977</v>
      </c>
      <c r="I29" s="26">
        <v>7</v>
      </c>
      <c r="J29" t="s">
        <v>1958</v>
      </c>
    </row>
    <row r="30" spans="1:20" x14ac:dyDescent="0.25">
      <c r="I30">
        <v>5</v>
      </c>
      <c r="J30" t="s">
        <v>1935</v>
      </c>
    </row>
    <row r="31" spans="1:20" x14ac:dyDescent="0.25">
      <c r="G31" s="136" t="s">
        <v>1962</v>
      </c>
    </row>
    <row r="32" spans="1:20" x14ac:dyDescent="0.25">
      <c r="G32" t="s">
        <v>1978</v>
      </c>
    </row>
    <row r="33" spans="1:16" x14ac:dyDescent="0.25">
      <c r="F33">
        <v>1</v>
      </c>
      <c r="G33" t="s">
        <v>1979</v>
      </c>
      <c r="O33" t="s">
        <v>1980</v>
      </c>
    </row>
    <row r="34" spans="1:16" x14ac:dyDescent="0.25">
      <c r="F34">
        <v>2</v>
      </c>
      <c r="G34" t="s">
        <v>1981</v>
      </c>
      <c r="P34" t="s">
        <v>1982</v>
      </c>
    </row>
    <row r="35" spans="1:16" x14ac:dyDescent="0.25">
      <c r="F35">
        <v>3</v>
      </c>
      <c r="G35" t="s">
        <v>1983</v>
      </c>
    </row>
    <row r="36" spans="1:16" x14ac:dyDescent="0.25">
      <c r="F36">
        <v>4</v>
      </c>
      <c r="G36" t="s">
        <v>1984</v>
      </c>
      <c r="L36" t="s">
        <v>1985</v>
      </c>
    </row>
    <row r="37" spans="1:16" x14ac:dyDescent="0.25">
      <c r="F37">
        <v>5</v>
      </c>
      <c r="G37" t="s">
        <v>1986</v>
      </c>
    </row>
    <row r="38" spans="1:16" x14ac:dyDescent="0.25">
      <c r="F38">
        <v>6</v>
      </c>
      <c r="G38" t="s">
        <v>1987</v>
      </c>
    </row>
    <row r="40" spans="1:16" x14ac:dyDescent="0.25">
      <c r="G40" s="136" t="s">
        <v>1988</v>
      </c>
    </row>
    <row r="41" spans="1:16" x14ac:dyDescent="0.25">
      <c r="G41" t="s">
        <v>1989</v>
      </c>
    </row>
    <row r="43" spans="1:16" x14ac:dyDescent="0.25">
      <c r="A43" s="136" t="s">
        <v>1990</v>
      </c>
      <c r="L43" t="s">
        <v>1945</v>
      </c>
    </row>
    <row r="44" spans="1:16" x14ac:dyDescent="0.25">
      <c r="A44">
        <v>1</v>
      </c>
      <c r="B44" t="s">
        <v>1991</v>
      </c>
    </row>
    <row r="45" spans="1:16" x14ac:dyDescent="0.25">
      <c r="B45" t="s">
        <v>1992</v>
      </c>
    </row>
    <row r="47" spans="1:16" x14ac:dyDescent="0.25">
      <c r="A47">
        <v>2</v>
      </c>
      <c r="B47" t="s">
        <v>1993</v>
      </c>
    </row>
    <row r="48" spans="1:16" x14ac:dyDescent="0.25">
      <c r="B48" s="10" t="s">
        <v>1994</v>
      </c>
    </row>
    <row r="49" spans="1:2" x14ac:dyDescent="0.25">
      <c r="B49" s="10" t="s">
        <v>1995</v>
      </c>
    </row>
    <row r="50" spans="1:2" x14ac:dyDescent="0.25">
      <c r="B50" t="s">
        <v>1996</v>
      </c>
    </row>
    <row r="51" spans="1:2" x14ac:dyDescent="0.25">
      <c r="B51" t="s">
        <v>1997</v>
      </c>
    </row>
    <row r="52" spans="1:2" x14ac:dyDescent="0.25">
      <c r="B52" t="s">
        <v>1998</v>
      </c>
    </row>
    <row r="53" spans="1:2" x14ac:dyDescent="0.25">
      <c r="B53" t="s">
        <v>1999</v>
      </c>
    </row>
    <row r="54" spans="1:2" x14ac:dyDescent="0.25">
      <c r="B54" t="s">
        <v>2000</v>
      </c>
    </row>
    <row r="56" spans="1:2" x14ac:dyDescent="0.25">
      <c r="A56">
        <v>3</v>
      </c>
      <c r="B56" t="s">
        <v>2001</v>
      </c>
    </row>
    <row r="57" spans="1:2" x14ac:dyDescent="0.25">
      <c r="B57" s="10" t="s">
        <v>2002</v>
      </c>
    </row>
    <row r="58" spans="1:2" x14ac:dyDescent="0.25">
      <c r="B58" s="10" t="s">
        <v>2003</v>
      </c>
    </row>
    <row r="59" spans="1:2" x14ac:dyDescent="0.25">
      <c r="B59" s="10" t="s">
        <v>2004</v>
      </c>
    </row>
    <row r="60" spans="1:2" x14ac:dyDescent="0.25">
      <c r="B60" t="s">
        <v>2005</v>
      </c>
    </row>
    <row r="61" spans="1:2" x14ac:dyDescent="0.25">
      <c r="B61" s="10" t="s">
        <v>2006</v>
      </c>
    </row>
    <row r="63" spans="1:2" x14ac:dyDescent="0.25">
      <c r="A63">
        <v>4</v>
      </c>
      <c r="B63" t="s">
        <v>2007</v>
      </c>
    </row>
    <row r="64" spans="1:2" x14ac:dyDescent="0.25">
      <c r="B64" s="10" t="s">
        <v>2008</v>
      </c>
    </row>
    <row r="65" spans="1:2" x14ac:dyDescent="0.25">
      <c r="B65" s="10" t="s">
        <v>2009</v>
      </c>
    </row>
    <row r="66" spans="1:2" x14ac:dyDescent="0.25">
      <c r="B66" s="10" t="s">
        <v>2010</v>
      </c>
    </row>
    <row r="69" spans="1:2" x14ac:dyDescent="0.25">
      <c r="A69" s="136" t="s">
        <v>2011</v>
      </c>
    </row>
    <row r="70" spans="1:2" x14ac:dyDescent="0.25">
      <c r="A70">
        <v>1</v>
      </c>
      <c r="B70" t="s">
        <v>2001</v>
      </c>
    </row>
    <row r="71" spans="1:2" x14ac:dyDescent="0.25">
      <c r="B71" s="10" t="s">
        <v>2012</v>
      </c>
    </row>
    <row r="72" spans="1:2" x14ac:dyDescent="0.25">
      <c r="B72" s="10" t="s">
        <v>2013</v>
      </c>
    </row>
    <row r="73" spans="1:2" x14ac:dyDescent="0.25">
      <c r="B73" s="10" t="s">
        <v>2014</v>
      </c>
    </row>
    <row r="75" spans="1:2" x14ac:dyDescent="0.25">
      <c r="A75">
        <v>2</v>
      </c>
      <c r="B75" t="s">
        <v>991</v>
      </c>
    </row>
    <row r="76" spans="1:2" x14ac:dyDescent="0.25">
      <c r="B76" s="10" t="s">
        <v>2015</v>
      </c>
    </row>
    <row r="77" spans="1:2" x14ac:dyDescent="0.25">
      <c r="B77" t="s">
        <v>2016</v>
      </c>
    </row>
    <row r="78" spans="1:2" x14ac:dyDescent="0.25">
      <c r="B78" t="s">
        <v>2017</v>
      </c>
    </row>
    <row r="79" spans="1:2" x14ac:dyDescent="0.25">
      <c r="B79" t="s">
        <v>2018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18" sqref="C18"/>
    </sheetView>
  </sheetViews>
  <sheetFormatPr defaultRowHeight="15" x14ac:dyDescent="0.25"/>
  <cols>
    <col min="2" max="2" width="39.85546875" customWidth="1"/>
    <col min="3" max="3" width="50.85546875" customWidth="1"/>
  </cols>
  <sheetData>
    <row r="1" spans="1:3" x14ac:dyDescent="0.25">
      <c r="A1" t="s">
        <v>2019</v>
      </c>
      <c r="B1" s="37" t="s">
        <v>2020</v>
      </c>
      <c r="C1" s="37" t="s">
        <v>2021</v>
      </c>
    </row>
    <row r="2" spans="1:3" x14ac:dyDescent="0.25">
      <c r="B2" s="37" t="s">
        <v>2022</v>
      </c>
      <c r="C2" s="37"/>
    </row>
    <row r="3" spans="1:3" ht="30" x14ac:dyDescent="0.25">
      <c r="B3" s="164" t="s">
        <v>2023</v>
      </c>
      <c r="C3" s="164" t="s">
        <v>2024</v>
      </c>
    </row>
    <row r="4" spans="1:3" ht="45" x14ac:dyDescent="0.25">
      <c r="B4" s="165" t="s">
        <v>2025</v>
      </c>
      <c r="C4" s="165" t="s">
        <v>2026</v>
      </c>
    </row>
    <row r="5" spans="1:3" ht="30" x14ac:dyDescent="0.25">
      <c r="B5" s="166" t="s">
        <v>2027</v>
      </c>
      <c r="C5" s="165" t="s">
        <v>2028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"/>
  <sheetViews>
    <sheetView workbookViewId="0">
      <selection activeCell="E21" sqref="E21"/>
    </sheetView>
  </sheetViews>
  <sheetFormatPr defaultRowHeight="15" x14ac:dyDescent="0.25"/>
  <cols>
    <col min="5" max="5" width="18.5703125" bestFit="1" customWidth="1"/>
  </cols>
  <sheetData>
    <row r="1" spans="2:5" x14ac:dyDescent="0.25">
      <c r="E1" t="s">
        <v>2029</v>
      </c>
    </row>
    <row r="3" spans="2:5" x14ac:dyDescent="0.25">
      <c r="B3" t="s">
        <v>2030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D22" sqref="D22"/>
    </sheetView>
  </sheetViews>
  <sheetFormatPr defaultRowHeight="15" x14ac:dyDescent="0.25"/>
  <cols>
    <col min="1" max="1" width="11.5703125" bestFit="1" customWidth="1"/>
    <col min="3" max="3" width="10.5703125" style="1" bestFit="1" customWidth="1"/>
    <col min="4" max="4" width="11" style="1" bestFit="1" customWidth="1"/>
    <col min="5" max="5" width="13.7109375" style="1" bestFit="1" customWidth="1"/>
  </cols>
  <sheetData>
    <row r="1" spans="1:14" x14ac:dyDescent="0.25">
      <c r="C1" s="1" t="s">
        <v>174</v>
      </c>
      <c r="D1" s="6" t="s">
        <v>175</v>
      </c>
      <c r="E1" s="1" t="s">
        <v>176</v>
      </c>
    </row>
    <row r="2" spans="1:14" x14ac:dyDescent="0.25">
      <c r="A2" t="s">
        <v>177</v>
      </c>
      <c r="C2" s="2" t="s">
        <v>178</v>
      </c>
      <c r="D2" s="8" t="s">
        <v>179</v>
      </c>
      <c r="E2" s="2" t="s">
        <v>180</v>
      </c>
      <c r="F2" s="7" t="s">
        <v>181</v>
      </c>
      <c r="J2" t="s">
        <v>182</v>
      </c>
    </row>
    <row r="3" spans="1:14" x14ac:dyDescent="0.25">
      <c r="A3" t="s">
        <v>183</v>
      </c>
      <c r="C3" s="1" t="s">
        <v>184</v>
      </c>
      <c r="D3" s="1" t="s">
        <v>185</v>
      </c>
      <c r="E3" s="1" t="s">
        <v>186</v>
      </c>
      <c r="F3" t="s">
        <v>187</v>
      </c>
      <c r="J3" t="s">
        <v>188</v>
      </c>
    </row>
    <row r="4" spans="1:14" x14ac:dyDescent="0.25">
      <c r="C4" s="1" t="s">
        <v>189</v>
      </c>
      <c r="D4" s="1" t="s">
        <v>185</v>
      </c>
      <c r="E4" s="1" t="s">
        <v>190</v>
      </c>
      <c r="F4" t="s">
        <v>187</v>
      </c>
      <c r="J4" t="s">
        <v>191</v>
      </c>
    </row>
    <row r="5" spans="1:14" x14ac:dyDescent="0.25">
      <c r="C5" s="1" t="s">
        <v>192</v>
      </c>
      <c r="D5" s="1" t="s">
        <v>185</v>
      </c>
      <c r="E5" s="1" t="s">
        <v>193</v>
      </c>
      <c r="F5" t="s">
        <v>187</v>
      </c>
      <c r="J5" t="s">
        <v>194</v>
      </c>
    </row>
    <row r="8" spans="1:14" x14ac:dyDescent="0.25">
      <c r="E8" s="1" t="s">
        <v>195</v>
      </c>
    </row>
    <row r="9" spans="1:14" x14ac:dyDescent="0.25">
      <c r="K9" t="s">
        <v>196</v>
      </c>
    </row>
    <row r="10" spans="1:14" x14ac:dyDescent="0.25">
      <c r="I10" t="s">
        <v>180</v>
      </c>
      <c r="J10" t="s">
        <v>197</v>
      </c>
      <c r="L10" t="s">
        <v>198</v>
      </c>
    </row>
    <row r="11" spans="1:14" x14ac:dyDescent="0.25">
      <c r="J11" t="s">
        <v>199</v>
      </c>
      <c r="L11" t="s">
        <v>200</v>
      </c>
    </row>
    <row r="12" spans="1:14" x14ac:dyDescent="0.25">
      <c r="J12" t="s">
        <v>201</v>
      </c>
      <c r="L12" t="s">
        <v>202</v>
      </c>
      <c r="M12" t="s">
        <v>175</v>
      </c>
      <c r="N12" t="s">
        <v>203</v>
      </c>
    </row>
    <row r="13" spans="1:14" x14ac:dyDescent="0.25">
      <c r="N13" t="s">
        <v>204</v>
      </c>
    </row>
    <row r="14" spans="1:14" x14ac:dyDescent="0.25">
      <c r="N14" t="s">
        <v>205</v>
      </c>
    </row>
    <row r="15" spans="1:14" x14ac:dyDescent="0.25">
      <c r="N15" t="s">
        <v>206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0"/>
  <sheetViews>
    <sheetView zoomScale="90" zoomScaleNormal="90" workbookViewId="0">
      <selection activeCell="E24" sqref="E24"/>
    </sheetView>
  </sheetViews>
  <sheetFormatPr defaultRowHeight="15" x14ac:dyDescent="0.25"/>
  <cols>
    <col min="1" max="1" width="6.140625" customWidth="1"/>
    <col min="4" max="4" width="18.85546875" bestFit="1" customWidth="1"/>
    <col min="5" max="5" width="12.140625" bestFit="1" customWidth="1"/>
    <col min="6" max="6" width="14.28515625" bestFit="1" customWidth="1"/>
    <col min="8" max="8" width="25.5703125" bestFit="1" customWidth="1"/>
    <col min="9" max="9" width="14.5703125" bestFit="1" customWidth="1"/>
    <col min="10" max="10" width="18.5703125" bestFit="1" customWidth="1"/>
    <col min="11" max="11" width="11.7109375" customWidth="1"/>
    <col min="13" max="13" width="14.5703125" bestFit="1" customWidth="1"/>
  </cols>
  <sheetData>
    <row r="2" spans="1:14" x14ac:dyDescent="0.25">
      <c r="H2" s="9" t="s">
        <v>207</v>
      </c>
    </row>
    <row r="4" spans="1:14" x14ac:dyDescent="0.25">
      <c r="F4" s="8" t="s">
        <v>208</v>
      </c>
      <c r="G4" s="1"/>
      <c r="H4" s="1" t="s">
        <v>209</v>
      </c>
      <c r="I4" s="1"/>
      <c r="J4" s="1" t="s">
        <v>210</v>
      </c>
    </row>
    <row r="5" spans="1:14" x14ac:dyDescent="0.25">
      <c r="H5" t="s">
        <v>211</v>
      </c>
    </row>
    <row r="6" spans="1:14" x14ac:dyDescent="0.25">
      <c r="D6" s="7" t="s">
        <v>212</v>
      </c>
      <c r="E6" s="7" t="s">
        <v>213</v>
      </c>
      <c r="F6" s="7" t="s">
        <v>214</v>
      </c>
      <c r="G6" s="25">
        <v>1</v>
      </c>
      <c r="H6" s="25" t="s">
        <v>215</v>
      </c>
      <c r="I6" t="s">
        <v>216</v>
      </c>
    </row>
    <row r="7" spans="1:14" x14ac:dyDescent="0.25">
      <c r="G7" s="25">
        <v>2</v>
      </c>
      <c r="H7" s="25" t="s">
        <v>217</v>
      </c>
      <c r="J7" s="1" t="s">
        <v>218</v>
      </c>
      <c r="K7" s="1" t="s">
        <v>219</v>
      </c>
      <c r="L7" s="24" t="s">
        <v>220</v>
      </c>
    </row>
    <row r="8" spans="1:14" x14ac:dyDescent="0.25">
      <c r="D8" t="s">
        <v>221</v>
      </c>
      <c r="E8" s="7" t="s">
        <v>222</v>
      </c>
      <c r="F8" t="s">
        <v>223</v>
      </c>
      <c r="H8" t="s">
        <v>224</v>
      </c>
      <c r="I8" t="s">
        <v>225</v>
      </c>
      <c r="J8" s="1" t="s">
        <v>226</v>
      </c>
      <c r="K8" s="1" t="s">
        <v>227</v>
      </c>
      <c r="L8" s="24" t="s">
        <v>228</v>
      </c>
    </row>
    <row r="9" spans="1:14" x14ac:dyDescent="0.25">
      <c r="A9" t="s">
        <v>10</v>
      </c>
      <c r="D9" t="s">
        <v>229</v>
      </c>
      <c r="E9" s="7" t="s">
        <v>230</v>
      </c>
      <c r="F9" t="s">
        <v>231</v>
      </c>
    </row>
    <row r="10" spans="1:14" x14ac:dyDescent="0.25">
      <c r="A10" t="s">
        <v>232</v>
      </c>
      <c r="E10" s="10" t="s">
        <v>233</v>
      </c>
      <c r="F10" t="s">
        <v>234</v>
      </c>
      <c r="G10" s="7">
        <v>3</v>
      </c>
      <c r="H10" s="7" t="s">
        <v>235</v>
      </c>
      <c r="I10" s="7" t="s">
        <v>236</v>
      </c>
      <c r="J10" s="8" t="s">
        <v>237</v>
      </c>
      <c r="K10" s="8" t="s">
        <v>238</v>
      </c>
      <c r="L10" s="8" t="s">
        <v>239</v>
      </c>
      <c r="M10" s="8" t="s">
        <v>66</v>
      </c>
    </row>
    <row r="11" spans="1:14" x14ac:dyDescent="0.25">
      <c r="A11" t="s">
        <v>240</v>
      </c>
      <c r="B11" t="s">
        <v>175</v>
      </c>
      <c r="E11" s="10" t="s">
        <v>241</v>
      </c>
      <c r="G11" s="7">
        <v>4</v>
      </c>
      <c r="H11" s="7" t="s">
        <v>242</v>
      </c>
      <c r="I11" s="7" t="s">
        <v>243</v>
      </c>
    </row>
    <row r="12" spans="1:14" x14ac:dyDescent="0.25">
      <c r="A12">
        <v>1</v>
      </c>
      <c r="B12" s="7" t="s">
        <v>203</v>
      </c>
      <c r="E12" s="188" t="s">
        <v>244</v>
      </c>
      <c r="F12" s="188"/>
      <c r="G12" s="188"/>
      <c r="K12" t="s">
        <v>245</v>
      </c>
      <c r="L12" t="s">
        <v>246</v>
      </c>
    </row>
    <row r="13" spans="1:14" x14ac:dyDescent="0.25">
      <c r="A13">
        <v>2</v>
      </c>
      <c r="B13" t="s">
        <v>247</v>
      </c>
      <c r="E13" t="s">
        <v>248</v>
      </c>
      <c r="F13" t="s">
        <v>249</v>
      </c>
      <c r="G13" t="s">
        <v>250</v>
      </c>
      <c r="I13" t="s">
        <v>251</v>
      </c>
      <c r="J13" t="s">
        <v>252</v>
      </c>
      <c r="K13" t="s">
        <v>253</v>
      </c>
      <c r="L13" t="s">
        <v>254</v>
      </c>
    </row>
    <row r="14" spans="1:14" x14ac:dyDescent="0.25">
      <c r="A14">
        <v>3</v>
      </c>
      <c r="B14" s="7" t="s">
        <v>255</v>
      </c>
      <c r="E14" s="17" t="s">
        <v>256</v>
      </c>
      <c r="F14" s="12"/>
      <c r="G14" s="13" t="s">
        <v>257</v>
      </c>
      <c r="I14" t="s">
        <v>236</v>
      </c>
      <c r="J14" t="s">
        <v>258</v>
      </c>
      <c r="K14" t="s">
        <v>259</v>
      </c>
      <c r="L14" t="s">
        <v>260</v>
      </c>
    </row>
    <row r="15" spans="1:14" x14ac:dyDescent="0.25">
      <c r="A15">
        <v>4</v>
      </c>
      <c r="B15" s="7" t="s">
        <v>206</v>
      </c>
      <c r="D15" s="11" t="s">
        <v>250</v>
      </c>
      <c r="E15" s="18"/>
      <c r="F15" s="14"/>
      <c r="G15" s="15"/>
    </row>
    <row r="16" spans="1:14" x14ac:dyDescent="0.25">
      <c r="A16">
        <v>5</v>
      </c>
      <c r="B16" s="7" t="s">
        <v>261</v>
      </c>
      <c r="D16" s="11"/>
      <c r="E16" s="19">
        <v>11</v>
      </c>
      <c r="F16" s="6" t="s">
        <v>262</v>
      </c>
      <c r="G16" s="16">
        <v>2</v>
      </c>
      <c r="H16" s="7" t="s">
        <v>263</v>
      </c>
      <c r="I16" t="s">
        <v>264</v>
      </c>
      <c r="L16" t="s">
        <v>265</v>
      </c>
      <c r="M16" t="s">
        <v>266</v>
      </c>
      <c r="N16" t="s">
        <v>267</v>
      </c>
    </row>
    <row r="17" spans="1:16" x14ac:dyDescent="0.25">
      <c r="A17">
        <v>6</v>
      </c>
      <c r="B17" t="s">
        <v>268</v>
      </c>
      <c r="D17" s="11" t="s">
        <v>249</v>
      </c>
      <c r="E17" s="19"/>
      <c r="F17" s="6"/>
      <c r="G17" s="16"/>
      <c r="H17" s="11" t="s">
        <v>269</v>
      </c>
      <c r="I17" t="s">
        <v>270</v>
      </c>
      <c r="J17" s="32">
        <v>100000</v>
      </c>
      <c r="K17" s="33">
        <v>0.99</v>
      </c>
      <c r="L17">
        <f>J17*K17</f>
        <v>99000</v>
      </c>
      <c r="M17" t="s">
        <v>271</v>
      </c>
      <c r="N17" t="s">
        <v>272</v>
      </c>
      <c r="P17" t="s">
        <v>254</v>
      </c>
    </row>
    <row r="18" spans="1:16" x14ac:dyDescent="0.25">
      <c r="A18">
        <v>7</v>
      </c>
      <c r="B18" t="s">
        <v>273</v>
      </c>
      <c r="D18" s="11"/>
      <c r="E18" s="20" t="s">
        <v>274</v>
      </c>
      <c r="F18" s="22">
        <v>17</v>
      </c>
      <c r="G18" s="17"/>
      <c r="H18" s="11" t="s">
        <v>275</v>
      </c>
      <c r="I18" t="s">
        <v>10</v>
      </c>
      <c r="J18" s="32">
        <v>100000</v>
      </c>
      <c r="K18" s="33">
        <v>0.99</v>
      </c>
      <c r="L18">
        <v>95000</v>
      </c>
      <c r="M18" t="s">
        <v>271</v>
      </c>
      <c r="N18" t="s">
        <v>276</v>
      </c>
      <c r="P18" t="s">
        <v>277</v>
      </c>
    </row>
    <row r="19" spans="1:16" x14ac:dyDescent="0.25">
      <c r="A19">
        <v>8</v>
      </c>
      <c r="B19" t="s">
        <v>278</v>
      </c>
      <c r="D19" s="11" t="s">
        <v>248</v>
      </c>
      <c r="E19" s="21"/>
      <c r="F19" s="23"/>
      <c r="G19" s="18" t="s">
        <v>279</v>
      </c>
    </row>
    <row r="20" spans="1:16" x14ac:dyDescent="0.25">
      <c r="F20" s="7" t="s">
        <v>280</v>
      </c>
    </row>
    <row r="25" spans="1:16" x14ac:dyDescent="0.25">
      <c r="J25" s="1" t="s">
        <v>220</v>
      </c>
    </row>
    <row r="26" spans="1:16" x14ac:dyDescent="0.25">
      <c r="K26" t="s">
        <v>281</v>
      </c>
    </row>
    <row r="27" spans="1:16" x14ac:dyDescent="0.25">
      <c r="J27" s="143">
        <v>0.5</v>
      </c>
    </row>
    <row r="29" spans="1:16" x14ac:dyDescent="0.25">
      <c r="J29" s="1" t="s">
        <v>218</v>
      </c>
      <c r="K29" s="143">
        <v>0.5</v>
      </c>
      <c r="L29" t="s">
        <v>219</v>
      </c>
    </row>
    <row r="30" spans="1:16" x14ac:dyDescent="0.25">
      <c r="J30" s="1" t="s">
        <v>282</v>
      </c>
    </row>
  </sheetData>
  <mergeCells count="1">
    <mergeCell ref="E12:G1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2" sqref="L2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3"/>
  <sheetViews>
    <sheetView zoomScaleNormal="100" workbookViewId="0">
      <selection activeCell="E15" sqref="E15"/>
    </sheetView>
  </sheetViews>
  <sheetFormatPr defaultRowHeight="15" x14ac:dyDescent="0.25"/>
  <cols>
    <col min="4" max="4" width="14.5703125" style="1" bestFit="1" customWidth="1"/>
    <col min="5" max="5" width="25.5703125" customWidth="1"/>
    <col min="6" max="6" width="15.85546875" customWidth="1"/>
    <col min="7" max="7" width="16" bestFit="1" customWidth="1"/>
    <col min="8" max="8" width="15" customWidth="1"/>
    <col min="9" max="9" width="3" customWidth="1"/>
    <col min="15" max="15" width="4" customWidth="1"/>
  </cols>
  <sheetData>
    <row r="1" spans="3:13" x14ac:dyDescent="0.25">
      <c r="C1" t="s">
        <v>283</v>
      </c>
      <c r="D1" s="1" t="s">
        <v>66</v>
      </c>
      <c r="E1" s="11" t="s">
        <v>284</v>
      </c>
    </row>
    <row r="2" spans="3:13" x14ac:dyDescent="0.25">
      <c r="H2" s="26" t="s">
        <v>131</v>
      </c>
      <c r="J2" s="26" t="s">
        <v>110</v>
      </c>
    </row>
    <row r="3" spans="3:13" x14ac:dyDescent="0.25">
      <c r="C3" t="s">
        <v>285</v>
      </c>
      <c r="D3" s="1" t="s">
        <v>286</v>
      </c>
      <c r="M3" t="s">
        <v>72</v>
      </c>
    </row>
    <row r="5" spans="3:13" x14ac:dyDescent="0.25">
      <c r="C5" t="s">
        <v>287</v>
      </c>
      <c r="D5" s="2" t="s">
        <v>288</v>
      </c>
      <c r="E5" t="s">
        <v>289</v>
      </c>
    </row>
    <row r="7" spans="3:13" ht="45" x14ac:dyDescent="0.25">
      <c r="H7" s="27" t="s">
        <v>290</v>
      </c>
      <c r="I7" s="27"/>
    </row>
    <row r="9" spans="3:13" ht="60" x14ac:dyDescent="0.25">
      <c r="F9" s="28" t="s">
        <v>291</v>
      </c>
      <c r="G9" s="28" t="s">
        <v>292</v>
      </c>
      <c r="H9" s="28" t="s">
        <v>293</v>
      </c>
      <c r="I9" s="28"/>
    </row>
    <row r="11" spans="3:13" x14ac:dyDescent="0.25">
      <c r="D11" s="1" t="s">
        <v>25</v>
      </c>
      <c r="E11" t="s">
        <v>175</v>
      </c>
      <c r="F11" s="7" t="s">
        <v>294</v>
      </c>
      <c r="G11" s="7" t="s">
        <v>295</v>
      </c>
      <c r="H11" s="7" t="s">
        <v>296</v>
      </c>
      <c r="I11" s="7"/>
      <c r="J11" t="s">
        <v>297</v>
      </c>
    </row>
    <row r="12" spans="3:13" x14ac:dyDescent="0.25">
      <c r="E12" t="s">
        <v>298</v>
      </c>
      <c r="F12" s="7" t="s">
        <v>299</v>
      </c>
      <c r="G12" s="7" t="s">
        <v>300</v>
      </c>
      <c r="H12" s="7" t="s">
        <v>301</v>
      </c>
    </row>
    <row r="13" spans="3:13" x14ac:dyDescent="0.25">
      <c r="F13" t="s">
        <v>302</v>
      </c>
      <c r="G13" t="s">
        <v>303</v>
      </c>
      <c r="H13" t="s">
        <v>304</v>
      </c>
    </row>
    <row r="14" spans="3:13" x14ac:dyDescent="0.25">
      <c r="F14" t="s">
        <v>305</v>
      </c>
      <c r="G14" t="s">
        <v>306</v>
      </c>
      <c r="H14" t="s">
        <v>307</v>
      </c>
    </row>
    <row r="15" spans="3:13" ht="45" x14ac:dyDescent="0.25">
      <c r="F15" s="4" t="s">
        <v>308</v>
      </c>
      <c r="G15" t="s">
        <v>309</v>
      </c>
    </row>
    <row r="16" spans="3:13" x14ac:dyDescent="0.25">
      <c r="G16" t="s">
        <v>310</v>
      </c>
    </row>
    <row r="19" spans="2:31" x14ac:dyDescent="0.25">
      <c r="G19" s="188" t="s">
        <v>311</v>
      </c>
      <c r="H19" s="188"/>
      <c r="W19" s="7" t="s">
        <v>312</v>
      </c>
    </row>
    <row r="20" spans="2:31" x14ac:dyDescent="0.25">
      <c r="G20" t="s">
        <v>313</v>
      </c>
      <c r="W20" t="s">
        <v>314</v>
      </c>
    </row>
    <row r="22" spans="2:31" x14ac:dyDescent="0.25">
      <c r="B22" s="7" t="s">
        <v>315</v>
      </c>
      <c r="H22" s="7" t="s">
        <v>316</v>
      </c>
      <c r="O22" s="7" t="s">
        <v>317</v>
      </c>
      <c r="AA22" s="7" t="s">
        <v>318</v>
      </c>
    </row>
    <row r="23" spans="2:31" x14ac:dyDescent="0.25">
      <c r="B23" s="10" t="s">
        <v>319</v>
      </c>
      <c r="O23" s="1" t="s">
        <v>320</v>
      </c>
      <c r="P23" t="s">
        <v>321</v>
      </c>
      <c r="S23" t="s">
        <v>322</v>
      </c>
    </row>
    <row r="24" spans="2:31" x14ac:dyDescent="0.25">
      <c r="B24" s="10" t="s">
        <v>323</v>
      </c>
      <c r="G24" s="7" t="s">
        <v>212</v>
      </c>
      <c r="H24" s="7" t="s">
        <v>213</v>
      </c>
      <c r="J24" s="7" t="s">
        <v>214</v>
      </c>
      <c r="L24" s="8"/>
      <c r="M24" s="1"/>
      <c r="O24" s="1" t="s">
        <v>324</v>
      </c>
      <c r="P24" t="s">
        <v>325</v>
      </c>
      <c r="S24" t="s">
        <v>326</v>
      </c>
      <c r="AA24">
        <v>1</v>
      </c>
      <c r="AB24" t="s">
        <v>327</v>
      </c>
      <c r="AE24" t="s">
        <v>328</v>
      </c>
    </row>
    <row r="25" spans="2:31" x14ac:dyDescent="0.25">
      <c r="B25" t="s">
        <v>329</v>
      </c>
      <c r="O25" s="1" t="s">
        <v>218</v>
      </c>
      <c r="P25" t="s">
        <v>330</v>
      </c>
      <c r="S25" t="s">
        <v>331</v>
      </c>
      <c r="AA25">
        <v>2</v>
      </c>
      <c r="AB25" t="s">
        <v>332</v>
      </c>
      <c r="AE25" t="s">
        <v>333</v>
      </c>
    </row>
    <row r="26" spans="2:31" x14ac:dyDescent="0.25">
      <c r="B26" t="s">
        <v>334</v>
      </c>
      <c r="G26" t="s">
        <v>10</v>
      </c>
      <c r="H26" s="7" t="s">
        <v>222</v>
      </c>
      <c r="J26" s="26" t="s">
        <v>223</v>
      </c>
      <c r="M26" s="25"/>
      <c r="O26" s="1" t="s">
        <v>249</v>
      </c>
      <c r="P26" t="s">
        <v>335</v>
      </c>
      <c r="S26" t="s">
        <v>336</v>
      </c>
      <c r="AA26">
        <v>3</v>
      </c>
      <c r="AB26" t="s">
        <v>337</v>
      </c>
      <c r="AE26" t="s">
        <v>338</v>
      </c>
    </row>
    <row r="27" spans="2:31" x14ac:dyDescent="0.25">
      <c r="B27" t="s">
        <v>339</v>
      </c>
      <c r="F27" s="11" t="s">
        <v>240</v>
      </c>
      <c r="G27" t="s">
        <v>232</v>
      </c>
      <c r="H27" s="7" t="s">
        <v>230</v>
      </c>
      <c r="J27" t="s">
        <v>231</v>
      </c>
      <c r="M27" s="25"/>
      <c r="O27" s="1" t="s">
        <v>320</v>
      </c>
      <c r="P27" t="s">
        <v>340</v>
      </c>
      <c r="S27" t="s">
        <v>341</v>
      </c>
      <c r="AA27">
        <v>4</v>
      </c>
      <c r="AB27" t="s">
        <v>342</v>
      </c>
      <c r="AE27" t="s">
        <v>343</v>
      </c>
    </row>
    <row r="28" spans="2:31" x14ac:dyDescent="0.25">
      <c r="B28" t="s">
        <v>344</v>
      </c>
      <c r="F28">
        <v>1</v>
      </c>
      <c r="G28" s="7" t="s">
        <v>203</v>
      </c>
      <c r="H28" s="10" t="s">
        <v>233</v>
      </c>
      <c r="J28" t="s">
        <v>234</v>
      </c>
      <c r="O28" s="1" t="s">
        <v>345</v>
      </c>
      <c r="P28" t="s">
        <v>346</v>
      </c>
      <c r="S28" t="s">
        <v>347</v>
      </c>
    </row>
    <row r="29" spans="2:31" x14ac:dyDescent="0.25">
      <c r="B29" t="s">
        <v>348</v>
      </c>
      <c r="F29">
        <v>2</v>
      </c>
      <c r="G29" t="s">
        <v>247</v>
      </c>
      <c r="H29" s="10" t="s">
        <v>241</v>
      </c>
      <c r="O29" s="1" t="s">
        <v>218</v>
      </c>
      <c r="P29" t="s">
        <v>349</v>
      </c>
      <c r="S29" t="s">
        <v>350</v>
      </c>
    </row>
    <row r="30" spans="2:31" x14ac:dyDescent="0.25">
      <c r="B30" t="s">
        <v>351</v>
      </c>
      <c r="F30">
        <v>3</v>
      </c>
      <c r="G30" s="7" t="s">
        <v>255</v>
      </c>
      <c r="M30" s="7"/>
      <c r="O30" s="1" t="s">
        <v>324</v>
      </c>
      <c r="P30" t="s">
        <v>352</v>
      </c>
      <c r="S30" t="s">
        <v>353</v>
      </c>
    </row>
    <row r="31" spans="2:31" x14ac:dyDescent="0.25">
      <c r="B31" t="s">
        <v>354</v>
      </c>
      <c r="F31">
        <v>4</v>
      </c>
      <c r="G31" s="7" t="s">
        <v>206</v>
      </c>
      <c r="M31" s="7"/>
    </row>
    <row r="32" spans="2:31" x14ac:dyDescent="0.25">
      <c r="F32">
        <v>5</v>
      </c>
      <c r="G32" s="7" t="s">
        <v>261</v>
      </c>
      <c r="K32" s="188" t="s">
        <v>355</v>
      </c>
      <c r="L32" s="188"/>
      <c r="M32" s="188"/>
    </row>
    <row r="33" spans="1:14" x14ac:dyDescent="0.25">
      <c r="F33">
        <v>6</v>
      </c>
      <c r="G33" t="s">
        <v>268</v>
      </c>
      <c r="K33" t="s">
        <v>248</v>
      </c>
      <c r="L33" t="s">
        <v>249</v>
      </c>
      <c r="M33" t="s">
        <v>250</v>
      </c>
    </row>
    <row r="34" spans="1:14" x14ac:dyDescent="0.25">
      <c r="F34">
        <v>7</v>
      </c>
      <c r="G34" t="s">
        <v>273</v>
      </c>
      <c r="K34" s="17">
        <v>8</v>
      </c>
      <c r="L34" s="12"/>
      <c r="M34" s="13" t="s">
        <v>257</v>
      </c>
    </row>
    <row r="35" spans="1:14" x14ac:dyDescent="0.25">
      <c r="F35">
        <v>8</v>
      </c>
      <c r="G35" t="s">
        <v>278</v>
      </c>
      <c r="J35" s="11" t="s">
        <v>250</v>
      </c>
      <c r="K35" s="18"/>
      <c r="L35" s="14"/>
      <c r="M35" s="15"/>
    </row>
    <row r="36" spans="1:14" x14ac:dyDescent="0.25">
      <c r="J36" s="11"/>
      <c r="K36" s="19">
        <v>11</v>
      </c>
      <c r="L36" s="6" t="s">
        <v>262</v>
      </c>
      <c r="M36" s="16">
        <v>2</v>
      </c>
      <c r="N36" s="7" t="s">
        <v>356</v>
      </c>
    </row>
    <row r="37" spans="1:14" x14ac:dyDescent="0.25">
      <c r="J37" s="11" t="s">
        <v>249</v>
      </c>
      <c r="K37" s="19"/>
      <c r="L37" s="6"/>
      <c r="M37" s="16"/>
    </row>
    <row r="38" spans="1:14" x14ac:dyDescent="0.25">
      <c r="J38" s="11"/>
      <c r="K38" s="20" t="s">
        <v>357</v>
      </c>
      <c r="L38" s="22">
        <v>17</v>
      </c>
      <c r="M38" s="17"/>
    </row>
    <row r="39" spans="1:14" x14ac:dyDescent="0.25">
      <c r="J39" s="11" t="s">
        <v>248</v>
      </c>
      <c r="K39" s="21"/>
      <c r="L39" s="23"/>
      <c r="M39" s="18" t="s">
        <v>279</v>
      </c>
    </row>
    <row r="40" spans="1:14" x14ac:dyDescent="0.25">
      <c r="L40" s="7" t="s">
        <v>280</v>
      </c>
    </row>
    <row r="43" spans="1:14" x14ac:dyDescent="0.25">
      <c r="E43" t="s">
        <v>358</v>
      </c>
      <c r="F43" s="7" t="s">
        <v>299</v>
      </c>
      <c r="G43" s="7" t="s">
        <v>300</v>
      </c>
      <c r="H43" s="7" t="s">
        <v>301</v>
      </c>
    </row>
    <row r="44" spans="1:14" x14ac:dyDescent="0.25">
      <c r="E44" t="s">
        <v>359</v>
      </c>
    </row>
    <row r="46" spans="1:14" x14ac:dyDescent="0.25">
      <c r="B46" s="7" t="s">
        <v>360</v>
      </c>
      <c r="E46" s="8" t="s">
        <v>361</v>
      </c>
      <c r="G46" s="7" t="s">
        <v>362</v>
      </c>
    </row>
    <row r="48" spans="1:14" x14ac:dyDescent="0.25">
      <c r="A48" t="s">
        <v>363</v>
      </c>
      <c r="E48" t="s">
        <v>364</v>
      </c>
      <c r="G48" t="s">
        <v>365</v>
      </c>
    </row>
    <row r="49" spans="1:7" x14ac:dyDescent="0.25">
      <c r="A49" t="s">
        <v>366</v>
      </c>
      <c r="E49" s="142" t="s">
        <v>367</v>
      </c>
      <c r="G49" t="s">
        <v>368</v>
      </c>
    </row>
    <row r="50" spans="1:7" x14ac:dyDescent="0.25">
      <c r="A50" s="10" t="s">
        <v>369</v>
      </c>
      <c r="E50" s="10" t="s">
        <v>370</v>
      </c>
      <c r="G50" s="10" t="s">
        <v>371</v>
      </c>
    </row>
    <row r="51" spans="1:7" x14ac:dyDescent="0.25">
      <c r="A51" s="10" t="s">
        <v>372</v>
      </c>
      <c r="E51" s="10" t="s">
        <v>373</v>
      </c>
      <c r="G51" s="10" t="s">
        <v>374</v>
      </c>
    </row>
    <row r="52" spans="1:7" x14ac:dyDescent="0.25">
      <c r="E52" s="10" t="s">
        <v>375</v>
      </c>
    </row>
    <row r="76" spans="1:1" x14ac:dyDescent="0.25">
      <c r="A76" s="60" t="s">
        <v>376</v>
      </c>
    </row>
    <row r="77" spans="1:1" x14ac:dyDescent="0.25">
      <c r="A77" t="s">
        <v>377</v>
      </c>
    </row>
    <row r="78" spans="1:1" x14ac:dyDescent="0.25">
      <c r="A78" t="s">
        <v>378</v>
      </c>
    </row>
    <row r="79" spans="1:1" x14ac:dyDescent="0.25">
      <c r="A79" t="s">
        <v>379</v>
      </c>
    </row>
    <row r="80" spans="1:1" x14ac:dyDescent="0.25">
      <c r="A80" t="s">
        <v>380</v>
      </c>
    </row>
    <row r="81" spans="1:1" x14ac:dyDescent="0.25">
      <c r="A81" t="s">
        <v>381</v>
      </c>
    </row>
    <row r="82" spans="1:1" x14ac:dyDescent="0.25">
      <c r="A82" t="s">
        <v>382</v>
      </c>
    </row>
    <row r="83" spans="1:1" x14ac:dyDescent="0.25">
      <c r="A83" t="s">
        <v>383</v>
      </c>
    </row>
  </sheetData>
  <mergeCells count="2">
    <mergeCell ref="K32:M32"/>
    <mergeCell ref="G19:H1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Z41"/>
  <sheetViews>
    <sheetView workbookViewId="0">
      <selection activeCell="C19" sqref="C19"/>
    </sheetView>
  </sheetViews>
  <sheetFormatPr defaultRowHeight="15" x14ac:dyDescent="0.25"/>
  <cols>
    <col min="3" max="3" width="11.140625" bestFit="1" customWidth="1"/>
    <col min="12" max="12" width="9.140625" bestFit="1" customWidth="1"/>
    <col min="14" max="14" width="8.5703125" bestFit="1" customWidth="1"/>
    <col min="16" max="16" width="9.140625" bestFit="1" customWidth="1"/>
    <col min="21" max="21" width="10.140625" bestFit="1" customWidth="1"/>
  </cols>
  <sheetData>
    <row r="2" spans="2:26" x14ac:dyDescent="0.25">
      <c r="G2" s="7" t="s">
        <v>384</v>
      </c>
      <c r="H2" s="7"/>
      <c r="I2" s="7"/>
    </row>
    <row r="3" spans="2:26" x14ac:dyDescent="0.25">
      <c r="G3" s="7"/>
      <c r="H3" s="7" t="s">
        <v>385</v>
      </c>
      <c r="I3" s="7"/>
    </row>
    <row r="6" spans="2:26" x14ac:dyDescent="0.25">
      <c r="D6" t="s">
        <v>386</v>
      </c>
      <c r="L6" t="s">
        <v>387</v>
      </c>
    </row>
    <row r="7" spans="2:26" ht="45.6" customHeight="1" x14ac:dyDescent="0.25">
      <c r="C7" s="189" t="s">
        <v>388</v>
      </c>
      <c r="D7" s="189"/>
      <c r="E7" s="189"/>
      <c r="F7" s="189"/>
      <c r="G7" s="189"/>
      <c r="L7" s="189" t="s">
        <v>389</v>
      </c>
      <c r="M7" s="189"/>
      <c r="N7" s="189"/>
      <c r="O7" s="189"/>
      <c r="P7" s="189"/>
      <c r="Q7" s="189"/>
      <c r="R7" s="189"/>
      <c r="S7" s="189"/>
    </row>
    <row r="8" spans="2:26" x14ac:dyDescent="0.25">
      <c r="B8" s="11" t="s">
        <v>25</v>
      </c>
      <c r="C8" t="s">
        <v>390</v>
      </c>
      <c r="L8" t="s">
        <v>391</v>
      </c>
    </row>
    <row r="9" spans="2:26" x14ac:dyDescent="0.25">
      <c r="C9" t="s">
        <v>392</v>
      </c>
      <c r="L9" s="10" t="s">
        <v>393</v>
      </c>
    </row>
    <row r="10" spans="2:26" x14ac:dyDescent="0.25">
      <c r="C10" t="s">
        <v>394</v>
      </c>
      <c r="L10" s="10" t="s">
        <v>395</v>
      </c>
    </row>
    <row r="11" spans="2:26" x14ac:dyDescent="0.25">
      <c r="C11" t="s">
        <v>396</v>
      </c>
      <c r="L11" s="10" t="s">
        <v>397</v>
      </c>
    </row>
    <row r="12" spans="2:26" x14ac:dyDescent="0.25">
      <c r="C12" t="s">
        <v>398</v>
      </c>
      <c r="L12" s="7" t="s">
        <v>399</v>
      </c>
    </row>
    <row r="13" spans="2:26" x14ac:dyDescent="0.25">
      <c r="C13" t="s">
        <v>400</v>
      </c>
      <c r="K13">
        <v>1</v>
      </c>
      <c r="L13" t="s">
        <v>401</v>
      </c>
    </row>
    <row r="14" spans="2:26" x14ac:dyDescent="0.25">
      <c r="C14" t="s">
        <v>402</v>
      </c>
      <c r="K14" s="167" t="s">
        <v>3</v>
      </c>
      <c r="L14" s="25" t="s">
        <v>403</v>
      </c>
      <c r="R14" t="s">
        <v>404</v>
      </c>
      <c r="X14" t="s">
        <v>405</v>
      </c>
      <c r="Z14" t="s">
        <v>406</v>
      </c>
    </row>
    <row r="15" spans="2:26" x14ac:dyDescent="0.25">
      <c r="R15" t="s">
        <v>407</v>
      </c>
      <c r="X15" t="s">
        <v>408</v>
      </c>
      <c r="Z15" t="s">
        <v>409</v>
      </c>
    </row>
    <row r="18" spans="11:24" x14ac:dyDescent="0.25">
      <c r="K18" s="167" t="s">
        <v>7</v>
      </c>
      <c r="L18" s="25" t="s">
        <v>410</v>
      </c>
      <c r="R18" t="s">
        <v>411</v>
      </c>
      <c r="U18" s="25" t="s">
        <v>412</v>
      </c>
      <c r="X18" t="s">
        <v>413</v>
      </c>
    </row>
    <row r="19" spans="11:24" x14ac:dyDescent="0.25">
      <c r="R19" t="s">
        <v>414</v>
      </c>
    </row>
    <row r="21" spans="11:24" x14ac:dyDescent="0.25">
      <c r="K21" s="167" t="s">
        <v>11</v>
      </c>
      <c r="L21" s="25" t="s">
        <v>415</v>
      </c>
    </row>
    <row r="22" spans="11:24" x14ac:dyDescent="0.25">
      <c r="R22" t="s">
        <v>416</v>
      </c>
      <c r="T22" t="s">
        <v>417</v>
      </c>
      <c r="U22" s="11">
        <v>7441</v>
      </c>
      <c r="V22" t="s">
        <v>254</v>
      </c>
      <c r="X22" t="s">
        <v>418</v>
      </c>
    </row>
    <row r="23" spans="11:24" x14ac:dyDescent="0.25">
      <c r="T23" t="s">
        <v>417</v>
      </c>
      <c r="U23" s="11" t="s">
        <v>419</v>
      </c>
      <c r="V23" t="s">
        <v>420</v>
      </c>
    </row>
    <row r="25" spans="11:24" x14ac:dyDescent="0.25">
      <c r="K25" s="167" t="s">
        <v>15</v>
      </c>
      <c r="L25" s="25" t="s">
        <v>421</v>
      </c>
    </row>
    <row r="26" spans="11:24" x14ac:dyDescent="0.25">
      <c r="R26" t="s">
        <v>422</v>
      </c>
    </row>
    <row r="27" spans="11:24" x14ac:dyDescent="0.25">
      <c r="R27" t="s">
        <v>423</v>
      </c>
    </row>
    <row r="28" spans="11:24" x14ac:dyDescent="0.25">
      <c r="R28" t="s">
        <v>424</v>
      </c>
    </row>
    <row r="29" spans="11:24" x14ac:dyDescent="0.25">
      <c r="R29" t="s">
        <v>425</v>
      </c>
      <c r="U29" s="34">
        <f>10*5*1750</f>
        <v>87500</v>
      </c>
    </row>
    <row r="30" spans="11:24" x14ac:dyDescent="0.25">
      <c r="R30" t="s">
        <v>426</v>
      </c>
    </row>
    <row r="32" spans="11:24" x14ac:dyDescent="0.25">
      <c r="K32">
        <v>2</v>
      </c>
      <c r="L32" t="s">
        <v>427</v>
      </c>
    </row>
    <row r="33" spans="11:17" x14ac:dyDescent="0.25">
      <c r="L33" t="s">
        <v>428</v>
      </c>
      <c r="N33" t="s">
        <v>429</v>
      </c>
      <c r="P33" t="s">
        <v>430</v>
      </c>
    </row>
    <row r="34" spans="11:17" x14ac:dyDescent="0.25">
      <c r="K34" t="s">
        <v>431</v>
      </c>
      <c r="L34" s="34">
        <v>1000</v>
      </c>
      <c r="N34">
        <v>900</v>
      </c>
      <c r="P34" s="36">
        <v>1000</v>
      </c>
      <c r="Q34" t="s">
        <v>432</v>
      </c>
    </row>
    <row r="35" spans="11:17" x14ac:dyDescent="0.25">
      <c r="K35" t="s">
        <v>433</v>
      </c>
      <c r="L35" s="34">
        <v>900</v>
      </c>
      <c r="N35" s="36">
        <v>1000</v>
      </c>
      <c r="O35" t="s">
        <v>432</v>
      </c>
    </row>
    <row r="38" spans="11:17" x14ac:dyDescent="0.25">
      <c r="K38">
        <v>3</v>
      </c>
      <c r="L38" t="s">
        <v>434</v>
      </c>
    </row>
    <row r="39" spans="11:17" x14ac:dyDescent="0.25">
      <c r="K39" s="11" t="s">
        <v>25</v>
      </c>
      <c r="L39" t="s">
        <v>435</v>
      </c>
    </row>
    <row r="40" spans="11:17" x14ac:dyDescent="0.25">
      <c r="K40" s="11" t="s">
        <v>25</v>
      </c>
      <c r="L40" t="s">
        <v>436</v>
      </c>
    </row>
    <row r="41" spans="11:17" x14ac:dyDescent="0.25">
      <c r="K41" s="11" t="s">
        <v>25</v>
      </c>
      <c r="L41" t="s">
        <v>437</v>
      </c>
    </row>
  </sheetData>
  <mergeCells count="2">
    <mergeCell ref="C7:G7"/>
    <mergeCell ref="L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0D91AC024EF647973284C800D30014" ma:contentTypeVersion="9" ma:contentTypeDescription="Create a new document." ma:contentTypeScope="" ma:versionID="f95740b295a339d708d178fc837136f9">
  <xsd:schema xmlns:xsd="http://www.w3.org/2001/XMLSchema" xmlns:xs="http://www.w3.org/2001/XMLSchema" xmlns:p="http://schemas.microsoft.com/office/2006/metadata/properties" xmlns:ns2="b7ad174b-ed6a-4dd6-8157-44fc4a505f10" xmlns:ns3="b8e63fe0-ee20-4fa8-839a-f703a2fce5a4" targetNamespace="http://schemas.microsoft.com/office/2006/metadata/properties" ma:root="true" ma:fieldsID="9a3e963b392f5ba3a3d3581fa22c28e0" ns2:_="" ns3:_="">
    <xsd:import namespace="b7ad174b-ed6a-4dd6-8157-44fc4a505f10"/>
    <xsd:import namespace="b8e63fe0-ee20-4fa8-839a-f703a2fce5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ad174b-ed6a-4dd6-8157-44fc4a505f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63fe0-ee20-4fa8-839a-f703a2fce5a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7D14C4-A609-4381-9417-7EA424427D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028E91-3915-4C79-951B-43581A5E5F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ad174b-ed6a-4dd6-8157-44fc4a505f10"/>
    <ds:schemaRef ds:uri="b8e63fe0-ee20-4fa8-839a-f703a2fce5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7FA525-586B-4EAC-9D80-06D2043A35D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Type of assu</vt:lpstr>
      <vt:lpstr>Ass Eng</vt:lpstr>
      <vt:lpstr>Ass Eng1</vt:lpstr>
      <vt:lpstr>Agency Theory</vt:lpstr>
      <vt:lpstr>Risk Management</vt:lpstr>
      <vt:lpstr>Sheet1</vt:lpstr>
      <vt:lpstr>Sheet2</vt:lpstr>
      <vt:lpstr>Internal control</vt:lpstr>
      <vt:lpstr>GC &amp; AP</vt:lpstr>
      <vt:lpstr>Sheet3</vt:lpstr>
      <vt:lpstr>Purchasing process</vt:lpstr>
      <vt:lpstr>CMP</vt:lpstr>
      <vt:lpstr>Payroll</vt:lpstr>
      <vt:lpstr>PPE</vt:lpstr>
      <vt:lpstr>CAPEX</vt:lpstr>
      <vt:lpstr>SLAuS 210</vt:lpstr>
      <vt:lpstr>FS Assertions</vt:lpstr>
      <vt:lpstr>GPA</vt:lpstr>
      <vt:lpstr>Audit risk</vt:lpstr>
      <vt:lpstr>Sheet4</vt:lpstr>
      <vt:lpstr>SLAUS300</vt:lpstr>
      <vt:lpstr>SLAUS240</vt:lpstr>
      <vt:lpstr>SLAUS330</vt:lpstr>
      <vt:lpstr>SLAUS315</vt:lpstr>
      <vt:lpstr>Audit Procedures</vt:lpstr>
      <vt:lpstr>LAuS 320</vt:lpstr>
      <vt:lpstr>SLAuS 200</vt:lpstr>
      <vt:lpstr>SLAuS 450</vt:lpstr>
      <vt:lpstr>SLAUS500</vt:lpstr>
      <vt:lpstr>SLAuS 505</vt:lpstr>
      <vt:lpstr>SLAuS 580</vt:lpstr>
      <vt:lpstr>SLAus570</vt:lpstr>
      <vt:lpstr>SLAuS560</vt:lpstr>
      <vt:lpstr>SLAUS550</vt:lpstr>
      <vt:lpstr>SLAUS 230</vt:lpstr>
      <vt:lpstr>Pass paper</vt:lpstr>
      <vt:lpstr>SLAUS 530</vt:lpstr>
      <vt:lpstr>Audit reporting</vt:lpstr>
      <vt:lpstr>SLAuS 260</vt:lpstr>
      <vt:lpstr>SLAuS 265</vt:lpstr>
      <vt:lpstr>COE</vt:lpstr>
      <vt:lpstr>Audit Quality</vt:lpstr>
      <vt:lpstr>CG</vt:lpstr>
      <vt:lpstr>Sheet6</vt:lpstr>
      <vt:lpstr>AP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Nilantha Weerasinghe</dc:creator>
  <cp:keywords/>
  <dc:description/>
  <cp:lastModifiedBy>vLearning1</cp:lastModifiedBy>
  <cp:revision/>
  <dcterms:created xsi:type="dcterms:W3CDTF">2015-06-05T18:17:20Z</dcterms:created>
  <dcterms:modified xsi:type="dcterms:W3CDTF">2022-07-23T05:51:26Z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3c7330-9238-471f-86bb-8ea4585505f5_Enabled">
    <vt:lpwstr>true</vt:lpwstr>
  </property>
  <property fmtid="{D5CDD505-2E9C-101B-9397-08002B2CF9AE}" pid="3" name="MSIP_Label_733c7330-9238-471f-86bb-8ea4585505f5_SetDate">
    <vt:lpwstr>2021-07-31T02:33:25Z</vt:lpwstr>
  </property>
  <property fmtid="{D5CDD505-2E9C-101B-9397-08002B2CF9AE}" pid="4" name="MSIP_Label_733c7330-9238-471f-86bb-8ea4585505f5_Method">
    <vt:lpwstr>Privileged</vt:lpwstr>
  </property>
  <property fmtid="{D5CDD505-2E9C-101B-9397-08002B2CF9AE}" pid="5" name="MSIP_Label_733c7330-9238-471f-86bb-8ea4585505f5_Name">
    <vt:lpwstr>Brandix-External</vt:lpwstr>
  </property>
  <property fmtid="{D5CDD505-2E9C-101B-9397-08002B2CF9AE}" pid="6" name="MSIP_Label_733c7330-9238-471f-86bb-8ea4585505f5_SiteId">
    <vt:lpwstr>ea1f9c15-7f32-4dfa-b662-cacea1f61d0f</vt:lpwstr>
  </property>
  <property fmtid="{D5CDD505-2E9C-101B-9397-08002B2CF9AE}" pid="7" name="MSIP_Label_733c7330-9238-471f-86bb-8ea4585505f5_ActionId">
    <vt:lpwstr>5a76bef1-bed8-43e4-b1d6-9c0b7eb9dc92</vt:lpwstr>
  </property>
  <property fmtid="{D5CDD505-2E9C-101B-9397-08002B2CF9AE}" pid="8" name="MSIP_Label_733c7330-9238-471f-86bb-8ea4585505f5_ContentBits">
    <vt:lpwstr>0</vt:lpwstr>
  </property>
  <property fmtid="{D5CDD505-2E9C-101B-9397-08002B2CF9AE}" pid="9" name="ContentTypeId">
    <vt:lpwstr>0x010100EB0D91AC024EF647973284C800D30014</vt:lpwstr>
  </property>
</Properties>
</file>