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 -Tutes\SL\TAX\Set 06\"/>
    </mc:Choice>
  </mc:AlternateContent>
  <bookViews>
    <workbookView xWindow="0" yWindow="0" windowWidth="23040" windowHeight="8970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2" i="3" s="1"/>
  <c r="C14" i="3" s="1"/>
  <c r="B15" i="2"/>
  <c r="B23" i="2" s="1"/>
  <c r="B28" i="2" s="1"/>
  <c r="D10" i="2"/>
  <c r="D32" i="2" s="1"/>
  <c r="D14" i="2"/>
  <c r="D13" i="2"/>
  <c r="D7" i="2"/>
  <c r="D16" i="2" s="1"/>
  <c r="C15" i="3" l="1"/>
  <c r="C16" i="3" s="1"/>
  <c r="C18" i="3" s="1"/>
  <c r="D28" i="2"/>
  <c r="B25" i="2"/>
  <c r="D25" i="2" s="1"/>
  <c r="D30" i="2" s="1"/>
  <c r="D34" i="2" s="1"/>
  <c r="D35" i="1"/>
  <c r="B23" i="1"/>
  <c r="B25" i="1" s="1"/>
  <c r="D13" i="1"/>
  <c r="D10" i="1"/>
  <c r="B9" i="1"/>
  <c r="D9" i="1" s="1"/>
  <c r="B8" i="1"/>
  <c r="D7" i="1"/>
  <c r="B17" i="1" l="1"/>
  <c r="B27" i="1" s="1"/>
  <c r="D8" i="1"/>
  <c r="D18" i="1" s="1"/>
  <c r="B28" i="1"/>
  <c r="B30" i="1" l="1"/>
  <c r="D30" i="1" s="1"/>
  <c r="D41" i="1"/>
  <c r="D43" i="1" s="1"/>
  <c r="D45" i="1" s="1"/>
  <c r="D32" i="1"/>
  <c r="D37" i="1" s="1"/>
</calcChain>
</file>

<file path=xl/sharedStrings.xml><?xml version="1.0" encoding="utf-8"?>
<sst xmlns="http://schemas.openxmlformats.org/spreadsheetml/2006/main" count="84" uniqueCount="73">
  <si>
    <t>Sweety Confectionery (Pvt) Ltd</t>
  </si>
  <si>
    <t>VAT computation for the quarter ended 31 March 2022</t>
  </si>
  <si>
    <t>Output VAT</t>
  </si>
  <si>
    <t>Value of supply Rs. '000</t>
  </si>
  <si>
    <t>Rate</t>
  </si>
  <si>
    <t>VAT amount Rs. '000</t>
  </si>
  <si>
    <t>Liable supplies</t>
  </si>
  <si>
    <t>Local sales of confectionery (VAT registered customers)</t>
  </si>
  <si>
    <t>Local sales of confectionery (non-VAT registered customers)</t>
  </si>
  <si>
    <t>Scrap sale</t>
  </si>
  <si>
    <t>Rental income</t>
  </si>
  <si>
    <t>Zero rated supplies</t>
  </si>
  <si>
    <t>Export of confectionery</t>
  </si>
  <si>
    <t>Exempt supplies</t>
  </si>
  <si>
    <t>Local sales of tea</t>
  </si>
  <si>
    <t>Exempt</t>
  </si>
  <si>
    <t>Total supplies</t>
  </si>
  <si>
    <t>Total OUTPUT VAT</t>
  </si>
  <si>
    <t>INPUT VAT</t>
  </si>
  <si>
    <t>On imports</t>
  </si>
  <si>
    <t>(solely relating to manufacture of confectionery)</t>
  </si>
  <si>
    <t>Local purchases - On confectionery</t>
  </si>
  <si>
    <t>Local purchases - common</t>
  </si>
  <si>
    <t>Total input VAT</t>
  </si>
  <si>
    <t>Less: Disallowed input VAT</t>
  </si>
  <si>
    <t>Relating to exempt supplies</t>
  </si>
  <si>
    <t>Allowable input VAT</t>
  </si>
  <si>
    <t>(Note 1)</t>
  </si>
  <si>
    <t>Input VAT b/f</t>
  </si>
  <si>
    <t>Total input VAT dedutible</t>
  </si>
  <si>
    <t>VAT payable</t>
  </si>
  <si>
    <t>Less: Tax credits</t>
  </si>
  <si>
    <t>Monthly payments</t>
  </si>
  <si>
    <t>Balance VAT payable</t>
  </si>
  <si>
    <t>Note 1</t>
  </si>
  <si>
    <t>Amount relating to zero rated supplies - dedutible without restriction</t>
  </si>
  <si>
    <t>Amount relating to liable supplies - dedutible upto 100% of output VAT</t>
  </si>
  <si>
    <t>Deductible upto 100% of output VAT</t>
  </si>
  <si>
    <t>Total output VAT &gt; 36,295</t>
  </si>
  <si>
    <t>Therefore, input VAT dedutible in full</t>
  </si>
  <si>
    <t>PREMIER LANKA (PVT) LTD</t>
  </si>
  <si>
    <t>VAT COMPUTATION FOR THE QUARTER ENDED 31ST MARCH 2022</t>
  </si>
  <si>
    <t>OUTPUT VAT</t>
  </si>
  <si>
    <t>Value of supply Rs.'000</t>
  </si>
  <si>
    <t>VAT amount       Rs. '000</t>
  </si>
  <si>
    <t>Manufactured and sold to local market</t>
  </si>
  <si>
    <t>Suspended supplies</t>
  </si>
  <si>
    <t>Sold to RIPs</t>
  </si>
  <si>
    <t>Manufactured and sold to export market</t>
  </si>
  <si>
    <t>Purchased locally and sold to export market</t>
  </si>
  <si>
    <t>Total Output VAT</t>
  </si>
  <si>
    <t>Input dedutible upto 100% of output</t>
  </si>
  <si>
    <t>Relating to liable supplies</t>
  </si>
  <si>
    <t>Input dedutible without restriction</t>
  </si>
  <si>
    <t>Relating to suspended supplies + zero rated supplies</t>
  </si>
  <si>
    <t>SVAT credit vouchers</t>
  </si>
  <si>
    <t>Balance refund due</t>
  </si>
  <si>
    <t>SUREKUM BANK PLC</t>
  </si>
  <si>
    <t>VAT ON FINANCIAL SERVICES CALCUATION FOR THE YEAR ENDED 31ST DECEMBER 2021</t>
  </si>
  <si>
    <t>Rs. '000</t>
  </si>
  <si>
    <t>Profit before income tax</t>
  </si>
  <si>
    <t xml:space="preserve">Add: </t>
  </si>
  <si>
    <t>VAT on financial services charged to P&amp;L</t>
  </si>
  <si>
    <t>Book Depreciation</t>
  </si>
  <si>
    <t>Emoluments payable</t>
  </si>
  <si>
    <t>Less:</t>
  </si>
  <si>
    <t>Economic depreciation</t>
  </si>
  <si>
    <t>Total Value Addition</t>
  </si>
  <si>
    <t>Value addition attributable to financial services</t>
  </si>
  <si>
    <t>Less: VAT on financial services</t>
  </si>
  <si>
    <t>Value addition after tax</t>
  </si>
  <si>
    <t>VAT on Fianncial services payable</t>
  </si>
  <si>
    <t>@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</si>
</sst>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i/>
      <sz val="12"/>
      <color theme="1"/>
      <name val="Trebuchet MS"/>
      <family val="2"/>
    </font>
    <font>
      <b/>
      <i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2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380999</xdr:colOff>
      <xdr:row>13</xdr:row>
      <xdr:rowOff>80596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390524</xdr:colOff>
      <xdr:row>15</xdr:row>
      <xdr:rowOff>71071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28574</xdr:colOff>
      <xdr:row>16</xdr:row>
      <xdr:rowOff>52021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96799" cy="3738196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G19" sqref="G19"/>
    </sheetView>
  </sheetViews>
  <sheetFormatPr defaultRowHeight="18" x14ac:dyDescent="0.35"/>
  <cols>
    <col min="1" max="1" width="29.5" customWidth="1"/>
    <col min="2" max="2" width="15.625" style="4" customWidth="1"/>
    <col min="3" max="3" width="8.25" customWidth="1"/>
    <col min="4" max="4" width="15.625" style="4" customWidth="1"/>
  </cols>
  <sheetData>
    <row r="1" spans="1:4" x14ac:dyDescent="0.35">
      <c r="A1" t="s">
        <v>0</v>
      </c>
    </row>
    <row r="2" spans="1:4" x14ac:dyDescent="0.35">
      <c r="A2" t="s">
        <v>1</v>
      </c>
    </row>
    <row r="4" spans="1:4" x14ac:dyDescent="0.35">
      <c r="A4" t="s">
        <v>2</v>
      </c>
    </row>
    <row r="5" spans="1:4" ht="36" x14ac:dyDescent="0.35">
      <c r="B5" s="5" t="s">
        <v>3</v>
      </c>
      <c r="C5" s="1" t="s">
        <v>4</v>
      </c>
      <c r="D5" s="5" t="s">
        <v>5</v>
      </c>
    </row>
    <row r="6" spans="1:4" x14ac:dyDescent="0.35">
      <c r="A6" s="3" t="s">
        <v>6</v>
      </c>
    </row>
    <row r="7" spans="1:4" ht="36" x14ac:dyDescent="0.35">
      <c r="A7" s="6" t="s">
        <v>7</v>
      </c>
      <c r="B7" s="4">
        <v>110200</v>
      </c>
      <c r="C7" s="7">
        <v>0.08</v>
      </c>
      <c r="D7" s="4">
        <f>B7*C7</f>
        <v>8816</v>
      </c>
    </row>
    <row r="8" spans="1:4" ht="36" x14ac:dyDescent="0.35">
      <c r="A8" s="6" t="s">
        <v>8</v>
      </c>
      <c r="B8" s="4">
        <f>502600/108*100</f>
        <v>465370.37037037034</v>
      </c>
      <c r="C8" s="7">
        <v>0.08</v>
      </c>
      <c r="D8" s="4">
        <f>B8*C8</f>
        <v>37229.629629629628</v>
      </c>
    </row>
    <row r="9" spans="1:4" x14ac:dyDescent="0.35">
      <c r="A9" s="6" t="s">
        <v>9</v>
      </c>
      <c r="B9" s="4">
        <f>1200/108*100</f>
        <v>1111.1111111111111</v>
      </c>
      <c r="C9" s="7">
        <v>0.08</v>
      </c>
      <c r="D9" s="4">
        <f>B9*C9</f>
        <v>88.888888888888886</v>
      </c>
    </row>
    <row r="10" spans="1:4" x14ac:dyDescent="0.35">
      <c r="A10" s="6" t="s">
        <v>10</v>
      </c>
      <c r="B10" s="4">
        <v>36000</v>
      </c>
      <c r="C10" s="7">
        <v>0.08</v>
      </c>
      <c r="D10" s="4">
        <f>B10*C10</f>
        <v>2880</v>
      </c>
    </row>
    <row r="11" spans="1:4" x14ac:dyDescent="0.35">
      <c r="A11" s="6"/>
      <c r="C11" s="7"/>
    </row>
    <row r="12" spans="1:4" x14ac:dyDescent="0.35">
      <c r="A12" s="3" t="s">
        <v>11</v>
      </c>
    </row>
    <row r="13" spans="1:4" x14ac:dyDescent="0.35">
      <c r="A13" t="s">
        <v>12</v>
      </c>
      <c r="B13" s="4">
        <v>227300</v>
      </c>
      <c r="C13" s="7">
        <v>0</v>
      </c>
      <c r="D13" s="4">
        <f>B13*C13</f>
        <v>0</v>
      </c>
    </row>
    <row r="15" spans="1:4" x14ac:dyDescent="0.35">
      <c r="A15" s="3" t="s">
        <v>13</v>
      </c>
    </row>
    <row r="16" spans="1:4" x14ac:dyDescent="0.35">
      <c r="A16" t="s">
        <v>14</v>
      </c>
      <c r="B16" s="4">
        <v>128600</v>
      </c>
      <c r="C16" t="s">
        <v>15</v>
      </c>
      <c r="D16" s="4">
        <v>0</v>
      </c>
    </row>
    <row r="17" spans="1:4" s="8" customFormat="1" ht="18.75" thickBot="1" x14ac:dyDescent="0.4">
      <c r="A17" s="8" t="s">
        <v>16</v>
      </c>
      <c r="B17" s="11">
        <f>SUM(B7:B16)</f>
        <v>968581.48148148146</v>
      </c>
      <c r="D17" s="9"/>
    </row>
    <row r="18" spans="1:4" s="8" customFormat="1" ht="18.75" thickTop="1" x14ac:dyDescent="0.35">
      <c r="A18" s="8" t="s">
        <v>17</v>
      </c>
      <c r="B18" s="9"/>
      <c r="D18" s="9">
        <f>SUM(D7:D17)</f>
        <v>49014.518518518518</v>
      </c>
    </row>
    <row r="20" spans="1:4" x14ac:dyDescent="0.35">
      <c r="A20" t="s">
        <v>18</v>
      </c>
    </row>
    <row r="22" spans="1:4" x14ac:dyDescent="0.35">
      <c r="A22" t="s">
        <v>19</v>
      </c>
      <c r="B22" s="4">
        <v>19025</v>
      </c>
      <c r="C22" t="s">
        <v>20</v>
      </c>
    </row>
    <row r="23" spans="1:4" x14ac:dyDescent="0.35">
      <c r="A23" t="s">
        <v>21</v>
      </c>
      <c r="B23" s="12">
        <f>12150</f>
        <v>12150</v>
      </c>
      <c r="C23" t="s">
        <v>20</v>
      </c>
    </row>
    <row r="24" spans="1:4" x14ac:dyDescent="0.35">
      <c r="A24" t="s">
        <v>22</v>
      </c>
      <c r="B24" s="10">
        <v>3250</v>
      </c>
    </row>
    <row r="25" spans="1:4" x14ac:dyDescent="0.35">
      <c r="A25" t="s">
        <v>23</v>
      </c>
      <c r="B25" s="9">
        <f>SUM(B22:B24)</f>
        <v>34425</v>
      </c>
    </row>
    <row r="26" spans="1:4" x14ac:dyDescent="0.35">
      <c r="A26" s="2" t="s">
        <v>24</v>
      </c>
    </row>
    <row r="27" spans="1:4" x14ac:dyDescent="0.35">
      <c r="A27" t="s">
        <v>25</v>
      </c>
      <c r="B27" s="10">
        <f>-B24/B17*B16</f>
        <v>-431.5073207477908</v>
      </c>
    </row>
    <row r="28" spans="1:4" x14ac:dyDescent="0.35">
      <c r="A28" t="s">
        <v>26</v>
      </c>
      <c r="B28" s="9">
        <f>SUM(B25:B27)</f>
        <v>33993.492679252209</v>
      </c>
      <c r="C28" t="s">
        <v>27</v>
      </c>
    </row>
    <row r="29" spans="1:4" x14ac:dyDescent="0.35">
      <c r="A29" t="s">
        <v>28</v>
      </c>
      <c r="B29" s="4">
        <v>11500</v>
      </c>
    </row>
    <row r="30" spans="1:4" ht="18.75" thickBot="1" x14ac:dyDescent="0.4">
      <c r="A30" t="s">
        <v>29</v>
      </c>
      <c r="B30" s="11">
        <f>SUM(B28:B29)</f>
        <v>45493.492679252209</v>
      </c>
      <c r="D30" s="4">
        <f>-B30</f>
        <v>-45493.492679252209</v>
      </c>
    </row>
    <row r="31" spans="1:4" ht="18.75" thickTop="1" x14ac:dyDescent="0.35"/>
    <row r="32" spans="1:4" s="8" customFormat="1" ht="18.75" thickBot="1" x14ac:dyDescent="0.4">
      <c r="A32" s="8" t="s">
        <v>30</v>
      </c>
      <c r="B32" s="9"/>
      <c r="D32" s="11">
        <f>SUM(D18:D31)</f>
        <v>3521.025839266309</v>
      </c>
    </row>
    <row r="33" spans="1:4" ht="18.75" thickTop="1" x14ac:dyDescent="0.35"/>
    <row r="34" spans="1:4" x14ac:dyDescent="0.35">
      <c r="A34" t="s">
        <v>31</v>
      </c>
    </row>
    <row r="35" spans="1:4" x14ac:dyDescent="0.35">
      <c r="A35" s="2" t="s">
        <v>32</v>
      </c>
      <c r="D35" s="4">
        <f>-450-250</f>
        <v>-700</v>
      </c>
    </row>
    <row r="37" spans="1:4" s="8" customFormat="1" ht="18.75" thickBot="1" x14ac:dyDescent="0.4">
      <c r="A37" s="8" t="s">
        <v>33</v>
      </c>
      <c r="B37" s="9"/>
      <c r="D37" s="11">
        <f>SUM(D32:D36)</f>
        <v>2821.025839266309</v>
      </c>
    </row>
    <row r="38" spans="1:4" ht="18.75" thickTop="1" x14ac:dyDescent="0.35"/>
    <row r="40" spans="1:4" x14ac:dyDescent="0.35">
      <c r="A40" t="s">
        <v>34</v>
      </c>
    </row>
    <row r="41" spans="1:4" x14ac:dyDescent="0.35">
      <c r="A41" t="s">
        <v>35</v>
      </c>
      <c r="D41" s="4">
        <f>B28/(B17-B16)*B13</f>
        <v>9198.6800380007826</v>
      </c>
    </row>
    <row r="43" spans="1:4" x14ac:dyDescent="0.35">
      <c r="A43" t="s">
        <v>36</v>
      </c>
      <c r="D43" s="4">
        <f>B28-D41</f>
        <v>24794.812641251425</v>
      </c>
    </row>
    <row r="44" spans="1:4" x14ac:dyDescent="0.35">
      <c r="A44" t="s">
        <v>28</v>
      </c>
      <c r="D44" s="4">
        <v>11500</v>
      </c>
    </row>
    <row r="45" spans="1:4" ht="18.75" thickBot="1" x14ac:dyDescent="0.4">
      <c r="A45" t="s">
        <v>37</v>
      </c>
      <c r="D45" s="11">
        <f>SUM(D43:D44)</f>
        <v>36294.812641251425</v>
      </c>
    </row>
    <row r="46" spans="1:4" ht="18.75" thickTop="1" x14ac:dyDescent="0.35"/>
    <row r="47" spans="1:4" x14ac:dyDescent="0.35">
      <c r="A47" t="s">
        <v>38</v>
      </c>
    </row>
    <row r="48" spans="1:4" x14ac:dyDescent="0.35">
      <c r="A48" t="s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XFD1048576"/>
    </sheetView>
  </sheetViews>
  <sheetFormatPr defaultRowHeight="18" x14ac:dyDescent="0.35"/>
  <cols>
    <col min="1" max="1" width="41.875" customWidth="1"/>
    <col min="2" max="2" width="17.25" style="4" customWidth="1"/>
    <col min="4" max="4" width="18.75" style="4" customWidth="1"/>
  </cols>
  <sheetData>
    <row r="1" spans="1:4" x14ac:dyDescent="0.35">
      <c r="A1" t="s">
        <v>40</v>
      </c>
    </row>
    <row r="2" spans="1:4" x14ac:dyDescent="0.35">
      <c r="A2" t="s">
        <v>41</v>
      </c>
    </row>
    <row r="4" spans="1:4" x14ac:dyDescent="0.35">
      <c r="A4" t="s">
        <v>42</v>
      </c>
    </row>
    <row r="5" spans="1:4" ht="36" x14ac:dyDescent="0.35">
      <c r="B5" s="5" t="s">
        <v>43</v>
      </c>
      <c r="C5" s="1" t="s">
        <v>4</v>
      </c>
      <c r="D5" s="5" t="s">
        <v>44</v>
      </c>
    </row>
    <row r="6" spans="1:4" x14ac:dyDescent="0.35">
      <c r="A6" s="3" t="s">
        <v>6</v>
      </c>
      <c r="D6" s="13"/>
    </row>
    <row r="7" spans="1:4" x14ac:dyDescent="0.35">
      <c r="A7" t="s">
        <v>45</v>
      </c>
      <c r="B7" s="4">
        <v>115965</v>
      </c>
      <c r="C7" s="7">
        <v>0.08</v>
      </c>
      <c r="D7" s="4">
        <f>B7*C7</f>
        <v>9277.2000000000007</v>
      </c>
    </row>
    <row r="9" spans="1:4" x14ac:dyDescent="0.35">
      <c r="A9" s="3" t="s">
        <v>46</v>
      </c>
    </row>
    <row r="10" spans="1:4" x14ac:dyDescent="0.35">
      <c r="A10" t="s">
        <v>47</v>
      </c>
      <c r="B10" s="4">
        <v>25830</v>
      </c>
      <c r="C10" s="7">
        <v>0.08</v>
      </c>
      <c r="D10" s="4">
        <f>B10*C10</f>
        <v>2066.4</v>
      </c>
    </row>
    <row r="12" spans="1:4" x14ac:dyDescent="0.35">
      <c r="A12" s="3" t="s">
        <v>11</v>
      </c>
    </row>
    <row r="13" spans="1:4" x14ac:dyDescent="0.35">
      <c r="A13" t="s">
        <v>48</v>
      </c>
      <c r="B13" s="4">
        <v>186420</v>
      </c>
      <c r="C13" s="7">
        <v>0</v>
      </c>
      <c r="D13" s="4">
        <f>B13*C13</f>
        <v>0</v>
      </c>
    </row>
    <row r="14" spans="1:4" x14ac:dyDescent="0.35">
      <c r="A14" t="s">
        <v>49</v>
      </c>
      <c r="B14" s="4">
        <v>123454</v>
      </c>
      <c r="C14" s="7">
        <v>0</v>
      </c>
      <c r="D14" s="4">
        <f>B14*C14</f>
        <v>0</v>
      </c>
    </row>
    <row r="15" spans="1:4" s="8" customFormat="1" ht="18.75" thickBot="1" x14ac:dyDescent="0.4">
      <c r="A15" s="8" t="s">
        <v>16</v>
      </c>
      <c r="B15" s="11">
        <f>SUM(B7:B14)</f>
        <v>451669</v>
      </c>
      <c r="D15" s="9"/>
    </row>
    <row r="16" spans="1:4" ht="18.75" thickTop="1" x14ac:dyDescent="0.35">
      <c r="A16" s="8" t="s">
        <v>50</v>
      </c>
      <c r="D16" s="9">
        <f>SUM(D7:D15)</f>
        <v>11343.6</v>
      </c>
    </row>
    <row r="17" spans="1:4" x14ac:dyDescent="0.35">
      <c r="A17" s="8"/>
    </row>
    <row r="18" spans="1:4" x14ac:dyDescent="0.35">
      <c r="A18" t="s">
        <v>18</v>
      </c>
    </row>
    <row r="20" spans="1:4" x14ac:dyDescent="0.35">
      <c r="A20" t="s">
        <v>23</v>
      </c>
      <c r="B20" s="4">
        <v>8356</v>
      </c>
    </row>
    <row r="22" spans="1:4" x14ac:dyDescent="0.35">
      <c r="A22" s="3" t="s">
        <v>51</v>
      </c>
    </row>
    <row r="23" spans="1:4" x14ac:dyDescent="0.35">
      <c r="A23" t="s">
        <v>52</v>
      </c>
      <c r="B23" s="4">
        <f>B20/B15*B7</f>
        <v>2145.3842083472632</v>
      </c>
    </row>
    <row r="24" spans="1:4" x14ac:dyDescent="0.35">
      <c r="A24" t="s">
        <v>28</v>
      </c>
      <c r="B24" s="4">
        <v>4346</v>
      </c>
    </row>
    <row r="25" spans="1:4" ht="18.75" thickBot="1" x14ac:dyDescent="0.4">
      <c r="B25" s="14">
        <f>SUM(B23:B24)</f>
        <v>6491.3842083472628</v>
      </c>
      <c r="D25" s="4">
        <f>-B25</f>
        <v>-6491.3842083472628</v>
      </c>
    </row>
    <row r="26" spans="1:4" ht="18.75" thickTop="1" x14ac:dyDescent="0.35"/>
    <row r="27" spans="1:4" x14ac:dyDescent="0.35">
      <c r="A27" s="3" t="s">
        <v>53</v>
      </c>
    </row>
    <row r="28" spans="1:4" x14ac:dyDescent="0.35">
      <c r="A28" t="s">
        <v>54</v>
      </c>
      <c r="B28" s="4">
        <f>B20-B23</f>
        <v>6210.6157916527372</v>
      </c>
      <c r="D28" s="4">
        <f>-B28</f>
        <v>-6210.6157916527372</v>
      </c>
    </row>
    <row r="30" spans="1:4" s="8" customFormat="1" x14ac:dyDescent="0.35">
      <c r="A30" s="8" t="s">
        <v>30</v>
      </c>
      <c r="B30" s="9"/>
      <c r="D30" s="9">
        <f>SUM(D16:D29)</f>
        <v>-1358.3999999999996</v>
      </c>
    </row>
    <row r="31" spans="1:4" x14ac:dyDescent="0.35">
      <c r="A31" t="s">
        <v>31</v>
      </c>
    </row>
    <row r="32" spans="1:4" x14ac:dyDescent="0.35">
      <c r="A32" t="s">
        <v>55</v>
      </c>
      <c r="D32" s="4">
        <f>-D10</f>
        <v>-2066.4</v>
      </c>
    </row>
    <row r="34" spans="1:4" s="8" customFormat="1" ht="18.75" thickBot="1" x14ac:dyDescent="0.4">
      <c r="A34" s="8" t="s">
        <v>56</v>
      </c>
      <c r="B34" s="9"/>
      <c r="D34" s="11">
        <f>SUM(D30:D33)</f>
        <v>-3424.7999999999997</v>
      </c>
    </row>
    <row r="35" spans="1:4" ht="18.75" thickTop="1" x14ac:dyDescent="0.3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XFD1048576"/>
    </sheetView>
  </sheetViews>
  <sheetFormatPr defaultRowHeight="18" x14ac:dyDescent="0.35"/>
  <cols>
    <col min="1" max="1" width="37.875" customWidth="1"/>
    <col min="3" max="3" width="17.75" style="4" customWidth="1"/>
  </cols>
  <sheetData>
    <row r="1" spans="1:3" x14ac:dyDescent="0.35">
      <c r="A1" t="s">
        <v>57</v>
      </c>
    </row>
    <row r="2" spans="1:3" x14ac:dyDescent="0.35">
      <c r="A2" t="s">
        <v>58</v>
      </c>
    </row>
    <row r="3" spans="1:3" x14ac:dyDescent="0.35">
      <c r="C3" s="13" t="s">
        <v>59</v>
      </c>
    </row>
    <row r="4" spans="1:3" x14ac:dyDescent="0.35">
      <c r="A4" t="s">
        <v>60</v>
      </c>
      <c r="C4" s="4">
        <v>3317562</v>
      </c>
    </row>
    <row r="5" spans="1:3" x14ac:dyDescent="0.35">
      <c r="A5" t="s">
        <v>61</v>
      </c>
    </row>
    <row r="6" spans="1:3" x14ac:dyDescent="0.35">
      <c r="A6" t="s">
        <v>62</v>
      </c>
      <c r="C6" s="4">
        <v>848683</v>
      </c>
    </row>
    <row r="7" spans="1:3" x14ac:dyDescent="0.35">
      <c r="A7" t="s">
        <v>63</v>
      </c>
      <c r="C7" s="4">
        <v>407750</v>
      </c>
    </row>
    <row r="8" spans="1:3" x14ac:dyDescent="0.35">
      <c r="A8" t="s">
        <v>64</v>
      </c>
      <c r="C8" s="10">
        <v>3107481</v>
      </c>
    </row>
    <row r="9" spans="1:3" x14ac:dyDescent="0.35">
      <c r="C9" s="4">
        <f>SUM(C4:C8)</f>
        <v>7681476</v>
      </c>
    </row>
    <row r="10" spans="1:3" x14ac:dyDescent="0.35">
      <c r="A10" t="s">
        <v>65</v>
      </c>
    </row>
    <row r="11" spans="1:3" x14ac:dyDescent="0.35">
      <c r="A11" t="s">
        <v>66</v>
      </c>
      <c r="C11" s="4">
        <v>-366250</v>
      </c>
    </row>
    <row r="12" spans="1:3" ht="18.75" thickBot="1" x14ac:dyDescent="0.4">
      <c r="A12" s="8" t="s">
        <v>67</v>
      </c>
      <c r="C12" s="11">
        <f>SUM(C9:C11)</f>
        <v>7315226</v>
      </c>
    </row>
    <row r="13" spans="1:3" ht="18.75" thickTop="1" x14ac:dyDescent="0.35"/>
    <row r="14" spans="1:3" x14ac:dyDescent="0.35">
      <c r="A14" t="s">
        <v>68</v>
      </c>
      <c r="C14" s="4">
        <f>C12</f>
        <v>7315226</v>
      </c>
    </row>
    <row r="15" spans="1:3" x14ac:dyDescent="0.35">
      <c r="A15" t="s">
        <v>69</v>
      </c>
      <c r="C15" s="4">
        <f>-C14/115*15</f>
        <v>-954159.91304347827</v>
      </c>
    </row>
    <row r="16" spans="1:3" ht="18.75" thickBot="1" x14ac:dyDescent="0.4">
      <c r="A16" t="s">
        <v>70</v>
      </c>
      <c r="C16" s="11">
        <f>SUM(C14:C15)</f>
        <v>6361066.0869565215</v>
      </c>
    </row>
    <row r="17" spans="1:3" ht="18.75" thickTop="1" x14ac:dyDescent="0.35"/>
    <row r="18" spans="1:3" ht="18.75" thickBot="1" x14ac:dyDescent="0.4">
      <c r="A18" t="s">
        <v>71</v>
      </c>
      <c r="B18" s="15" t="s">
        <v>72</v>
      </c>
      <c r="C18" s="11">
        <f>C16*15%</f>
        <v>954159.91304347815</v>
      </c>
    </row>
    <row r="19" spans="1:3" ht="18.75" thickTop="1" x14ac:dyDescent="0.3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59FA9-350C-4E48-AE0A-C2F620D0B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220BC9-E834-47FE-95E7-2C6C8BA2C0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Dinusha Rajapakse</dc:creator>
  <cp:keywords/>
  <dc:description/>
  <cp:lastModifiedBy>System Division</cp:lastModifiedBy>
  <cp:revision/>
  <dcterms:created xsi:type="dcterms:W3CDTF">2022-06-18T07:53:27Z</dcterms:created>
  <dcterms:modified xsi:type="dcterms:W3CDTF">2022-07-12T05:07:18Z</dcterms:modified>
  <cp:category/>
  <cp:contentStatus/>
</cp:coreProperties>
</file>