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CFRM\Final\"/>
    </mc:Choice>
  </mc:AlternateContent>
  <bookViews>
    <workbookView xWindow="0" yWindow="0" windowWidth="20490" windowHeight="7740"/>
  </bookViews>
  <sheets>
    <sheet name="2020 December Q3" sheetId="1" r:id="rId1"/>
    <sheet name="July 2022 Q3" sheetId="2" r:id="rId2"/>
    <sheet name="Sheet3" sheetId="3" r:id="rId3"/>
    <sheet name="Sheet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" l="1"/>
  <c r="C3" i="4"/>
  <c r="L8" i="4"/>
  <c r="I7" i="4" s="1"/>
  <c r="G3" i="4" s="1"/>
  <c r="E26" i="1"/>
  <c r="E21" i="1"/>
  <c r="E19" i="1"/>
  <c r="E14" i="1"/>
  <c r="F8" i="1"/>
  <c r="F7" i="1"/>
  <c r="F6" i="1"/>
  <c r="E8" i="1"/>
  <c r="E7" i="1"/>
</calcChain>
</file>

<file path=xl/sharedStrings.xml><?xml version="1.0" encoding="utf-8"?>
<sst xmlns="http://schemas.openxmlformats.org/spreadsheetml/2006/main" count="45" uniqueCount="40">
  <si>
    <t>Similar Company</t>
  </si>
  <si>
    <t>Strucuture</t>
  </si>
  <si>
    <t>ABX PLC Debt-to-equity ratio: 1:2 Beta value (ASPI): 1.10</t>
  </si>
  <si>
    <t>Equity</t>
  </si>
  <si>
    <t>Debt</t>
  </si>
  <si>
    <t>WACC = (E% x Ke%) + (D% x Kd%)</t>
  </si>
  <si>
    <t>Cost of Equity</t>
  </si>
  <si>
    <t>Ungeared Beta = Geared Beta x ((E/(E+D(1-t))</t>
  </si>
  <si>
    <t xml:space="preserve">Market information  </t>
  </si>
  <si>
    <t>Bu =</t>
  </si>
  <si>
    <t>Interest rate of government long-term bond: 5%</t>
  </si>
  <si>
    <t>Required market rate of return: 12%</t>
  </si>
  <si>
    <t>Geared Beta of HCL</t>
  </si>
  <si>
    <t>Risk Premiun = 12% - 5% = 7%</t>
  </si>
  <si>
    <t>0.81 = Bg x (86/(86+14x(1-.28)))</t>
  </si>
  <si>
    <t xml:space="preserve">Bg = </t>
  </si>
  <si>
    <t>Ke = 5% + (7% x 0.9)</t>
  </si>
  <si>
    <t>Ke =</t>
  </si>
  <si>
    <t>Kd = 8%</t>
  </si>
  <si>
    <t>WACC = (86% x 11%) + (14% x 8%)</t>
  </si>
  <si>
    <t>Risk facing by a company</t>
  </si>
  <si>
    <t>- inability to earn expected profits</t>
  </si>
  <si>
    <t>- BUSINESS RISK</t>
  </si>
  <si>
    <t xml:space="preserve">Operational </t>
  </si>
  <si>
    <t>Finance</t>
  </si>
  <si>
    <t>Risk</t>
  </si>
  <si>
    <t>D/E</t>
  </si>
  <si>
    <t>1:2</t>
  </si>
  <si>
    <t>D/TC</t>
  </si>
  <si>
    <t>1:3</t>
  </si>
  <si>
    <t>Value Business =</t>
  </si>
  <si>
    <t>Expected Net Cash flows  x  WACC</t>
  </si>
  <si>
    <r>
      <t>(</t>
    </r>
    <r>
      <rPr>
        <b/>
        <sz val="11"/>
        <color theme="1"/>
        <rFont val="Calibri"/>
        <family val="2"/>
        <scheme val="minor"/>
      </rPr>
      <t>E%</t>
    </r>
    <r>
      <rPr>
        <sz val="11"/>
        <color theme="1"/>
        <rFont val="Calibri"/>
        <family val="2"/>
        <scheme val="minor"/>
      </rPr>
      <t xml:space="preserve"> x Ke) + (</t>
    </r>
    <r>
      <rPr>
        <b/>
        <sz val="11"/>
        <color theme="1"/>
        <rFont val="Calibri"/>
        <family val="2"/>
        <scheme val="minor"/>
      </rPr>
      <t>D%</t>
    </r>
    <r>
      <rPr>
        <sz val="11"/>
        <color theme="1"/>
        <rFont val="Calibri"/>
        <family val="2"/>
        <scheme val="minor"/>
      </rPr>
      <t xml:space="preserve"> x Kd)</t>
    </r>
  </si>
  <si>
    <t>E%</t>
  </si>
  <si>
    <t>D%</t>
  </si>
  <si>
    <t>Ke</t>
  </si>
  <si>
    <t>Capital Structure</t>
  </si>
  <si>
    <t>Kd</t>
  </si>
  <si>
    <t>There is relationship between Value of the business and the its capital structure</t>
  </si>
  <si>
    <t>Further when borrowings increase value of the business also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</si>
</sst>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9" fontId="0" fillId="0" borderId="0" xfId="2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43" fontId="0" fillId="0" borderId="0" xfId="1" applyFont="1"/>
    <xf numFmtId="9" fontId="2" fillId="0" borderId="0" xfId="2" applyFont="1"/>
    <xf numFmtId="9" fontId="3" fillId="0" borderId="0" xfId="2" applyFont="1"/>
    <xf numFmtId="0" fontId="0" fillId="2" borderId="0" xfId="0" applyFill="1"/>
    <xf numFmtId="0" fontId="0" fillId="0" borderId="0" xfId="0" quotePrefix="1"/>
    <xf numFmtId="0" fontId="2" fillId="0" borderId="0" xfId="0" quotePrefix="1" applyFont="1"/>
    <xf numFmtId="0" fontId="0" fillId="3" borderId="0" xfId="0" applyFill="1"/>
    <xf numFmtId="9" fontId="0" fillId="0" borderId="0" xfId="0" applyNumberFormat="1"/>
    <xf numFmtId="20" fontId="0" fillId="0" borderId="0" xfId="0" quotePrefix="1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280983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1920533" cy="372427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280983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1863383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6</xdr:row>
      <xdr:rowOff>5292</xdr:rowOff>
    </xdr:from>
    <xdr:to>
      <xdr:col>10</xdr:col>
      <xdr:colOff>338666</xdr:colOff>
      <xdr:row>7</xdr:row>
      <xdr:rowOff>74084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914A4D5F-141C-4C30-A2F2-D3670FC8E5E2}"/>
            </a:ext>
          </a:extLst>
        </xdr:cNvPr>
        <xdr:cNvCxnSpPr/>
      </xdr:nvCxnSpPr>
      <xdr:spPr>
        <a:xfrm flipH="1">
          <a:off x="5953125" y="1116542"/>
          <a:ext cx="470958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565149</xdr:colOff>
      <xdr:row>5</xdr:row>
      <xdr:rowOff>168275</xdr:rowOff>
    </xdr:from>
    <xdr:to>
      <xdr:col>11</xdr:col>
      <xdr:colOff>349250</xdr:colOff>
      <xdr:row>7</xdr:row>
      <xdr:rowOff>37042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19FF0057-5D4C-4393-8FAC-3310286BF5D1}"/>
            </a:ext>
          </a:extLst>
        </xdr:cNvPr>
        <xdr:cNvCxnSpPr/>
      </xdr:nvCxnSpPr>
      <xdr:spPr>
        <a:xfrm>
          <a:off x="6650566" y="1094317"/>
          <a:ext cx="392642" cy="2391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280983</xdr:colOff>
      <xdr:row>19</xdr:row>
      <xdr:rowOff>95250</xdr:rowOff>
    </xdr:to>
    <xdr:sp macro="" textlink="">
      <xdr:nvSpPr>
        <xdr:cNvPr id="5" name="Rectangle 4"/>
        <xdr:cNvSpPr/>
      </xdr:nvSpPr>
      <xdr:spPr>
        <a:xfrm>
          <a:off x="0" y="0"/>
          <a:ext cx="11863383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9071</xdr:colOff>
      <xdr:row>3</xdr:row>
      <xdr:rowOff>181429</xdr:rowOff>
    </xdr:from>
    <xdr:to>
      <xdr:col>7</xdr:col>
      <xdr:colOff>9072</xdr:colOff>
      <xdr:row>5</xdr:row>
      <xdr:rowOff>77108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B2F059-B300-4F40-8424-1F65631081A8}"/>
            </a:ext>
          </a:extLst>
        </xdr:cNvPr>
        <xdr:cNvCxnSpPr/>
      </xdr:nvCxnSpPr>
      <xdr:spPr>
        <a:xfrm flipH="1">
          <a:off x="4263571" y="739322"/>
          <a:ext cx="1" cy="2676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134258</xdr:colOff>
      <xdr:row>6</xdr:row>
      <xdr:rowOff>138793</xdr:rowOff>
    </xdr:from>
    <xdr:to>
      <xdr:col>6</xdr:col>
      <xdr:colOff>562429</xdr:colOff>
      <xdr:row>8</xdr:row>
      <xdr:rowOff>176893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29F110C5-921E-4C5D-8747-F56A7EABCB4B}"/>
            </a:ext>
          </a:extLst>
        </xdr:cNvPr>
        <xdr:cNvCxnSpPr/>
      </xdr:nvCxnSpPr>
      <xdr:spPr>
        <a:xfrm>
          <a:off x="3780972" y="1254579"/>
          <a:ext cx="428171" cy="4100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604157</xdr:colOff>
      <xdr:row>6</xdr:row>
      <xdr:rowOff>167821</xdr:rowOff>
    </xdr:from>
    <xdr:to>
      <xdr:col>7</xdr:col>
      <xdr:colOff>231321</xdr:colOff>
      <xdr:row>8</xdr:row>
      <xdr:rowOff>177801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8DC22E67-6A16-4E0A-8F1E-629921F3D90B}"/>
            </a:ext>
          </a:extLst>
        </xdr:cNvPr>
        <xdr:cNvCxnSpPr/>
      </xdr:nvCxnSpPr>
      <xdr:spPr>
        <a:xfrm flipH="1">
          <a:off x="4250871" y="1283607"/>
          <a:ext cx="234950" cy="3819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280983</xdr:colOff>
      <xdr:row>19</xdr:row>
      <xdr:rowOff>95250</xdr:rowOff>
    </xdr:to>
    <xdr:sp macro="" textlink="">
      <xdr:nvSpPr>
        <xdr:cNvPr id="6" name="Rectangle 5"/>
        <xdr:cNvSpPr/>
      </xdr:nvSpPr>
      <xdr:spPr>
        <a:xfrm>
          <a:off x="0" y="0"/>
          <a:ext cx="11672883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6"/>
  <sheetViews>
    <sheetView tabSelected="1" zoomScaleNormal="100" workbookViewId="0">
      <selection activeCell="B22" sqref="B22"/>
    </sheetView>
  </sheetViews>
  <sheetFormatPr defaultRowHeight="15" x14ac:dyDescent="0.25"/>
  <cols>
    <col min="5" max="6" width="9.5703125" bestFit="1" customWidth="1"/>
  </cols>
  <sheetData>
    <row r="4" spans="4:11" x14ac:dyDescent="0.25">
      <c r="H4" s="4" t="s">
        <v>0</v>
      </c>
    </row>
    <row r="5" spans="4:11" x14ac:dyDescent="0.25">
      <c r="F5" t="s">
        <v>1</v>
      </c>
      <c r="H5" t="s">
        <v>2</v>
      </c>
    </row>
    <row r="6" spans="4:11" x14ac:dyDescent="0.25">
      <c r="D6" t="s">
        <v>3</v>
      </c>
      <c r="E6">
        <v>12735</v>
      </c>
      <c r="F6" s="2">
        <f>E6/14842</f>
        <v>0.8580380002695055</v>
      </c>
    </row>
    <row r="7" spans="4:11" x14ac:dyDescent="0.25">
      <c r="D7" t="s">
        <v>4</v>
      </c>
      <c r="E7">
        <f>554+1553</f>
        <v>2107</v>
      </c>
      <c r="F7" s="2">
        <f>E7/14842</f>
        <v>0.14196199973049453</v>
      </c>
    </row>
    <row r="8" spans="4:11" ht="15.75" thickBot="1" x14ac:dyDescent="0.3">
      <c r="E8" s="1">
        <f>E6+E7</f>
        <v>14842</v>
      </c>
      <c r="F8" s="1">
        <f>F6+F7</f>
        <v>1</v>
      </c>
    </row>
    <row r="10" spans="4:11" x14ac:dyDescent="0.25">
      <c r="D10" t="s">
        <v>5</v>
      </c>
    </row>
    <row r="12" spans="4:11" x14ac:dyDescent="0.25">
      <c r="D12" s="4" t="s">
        <v>6</v>
      </c>
    </row>
    <row r="13" spans="4:11" x14ac:dyDescent="0.25">
      <c r="D13" t="s">
        <v>7</v>
      </c>
      <c r="I13" t="s">
        <v>8</v>
      </c>
    </row>
    <row r="14" spans="4:11" x14ac:dyDescent="0.25">
      <c r="D14" t="s">
        <v>9</v>
      </c>
      <c r="E14" s="5">
        <f>1.1*((100/(100+50*(1-0.28))))</f>
        <v>0.80882352941176483</v>
      </c>
      <c r="I14" t="s">
        <v>10</v>
      </c>
    </row>
    <row r="15" spans="4:11" x14ac:dyDescent="0.25">
      <c r="I15" t="s">
        <v>11</v>
      </c>
    </row>
    <row r="16" spans="4:11" x14ac:dyDescent="0.25">
      <c r="D16" t="s">
        <v>12</v>
      </c>
      <c r="I16" s="3" t="s">
        <v>13</v>
      </c>
      <c r="J16" s="3"/>
      <c r="K16" s="3"/>
    </row>
    <row r="17" spans="4:5" x14ac:dyDescent="0.25">
      <c r="D17" t="s">
        <v>14</v>
      </c>
    </row>
    <row r="19" spans="4:5" x14ac:dyDescent="0.25">
      <c r="D19" t="s">
        <v>15</v>
      </c>
      <c r="E19" s="6">
        <f>0.81/ (86/(86+14*(1-0.28)))</f>
        <v>0.90493953488372092</v>
      </c>
    </row>
    <row r="20" spans="4:5" x14ac:dyDescent="0.25">
      <c r="D20" t="s">
        <v>16</v>
      </c>
    </row>
    <row r="21" spans="4:5" x14ac:dyDescent="0.25">
      <c r="D21" s="3" t="s">
        <v>17</v>
      </c>
      <c r="E21" s="7">
        <f>5%+(7%*0.9)</f>
        <v>0.11300000000000002</v>
      </c>
    </row>
    <row r="22" spans="4:5" x14ac:dyDescent="0.25">
      <c r="E22" s="2"/>
    </row>
    <row r="23" spans="4:5" x14ac:dyDescent="0.25">
      <c r="D23" s="3" t="s">
        <v>18</v>
      </c>
    </row>
    <row r="25" spans="4:5" x14ac:dyDescent="0.25">
      <c r="D25" s="3" t="s">
        <v>19</v>
      </c>
    </row>
    <row r="26" spans="4:5" x14ac:dyDescent="0.25">
      <c r="E26" s="8">
        <f>(86%*11%)+(14%*8%)</f>
        <v>0.10580000000000001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zoomScaleNormal="100" workbookViewId="0">
      <selection activeCell="D20" sqref="D20"/>
    </sheetView>
  </sheetViews>
  <sheetFormatPr defaultRowHeight="15" x14ac:dyDescent="0.25"/>
  <sheetData>
    <row r="2" spans="2:2" x14ac:dyDescent="0.25">
      <c r="B2" t="s">
        <v>3</v>
      </c>
    </row>
    <row r="3" spans="2:2" x14ac:dyDescent="0.25">
      <c r="B3" t="s">
        <v>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0"/>
  <sheetViews>
    <sheetView zoomScaleNormal="100" workbookViewId="0">
      <selection activeCell="E22" sqref="E22"/>
    </sheetView>
  </sheetViews>
  <sheetFormatPr defaultRowHeight="15" x14ac:dyDescent="0.25"/>
  <sheetData>
    <row r="4" spans="3:13" x14ac:dyDescent="0.25">
      <c r="K4" s="3" t="s">
        <v>20</v>
      </c>
      <c r="L4" s="3"/>
      <c r="M4" s="3"/>
    </row>
    <row r="5" spans="3:13" x14ac:dyDescent="0.25">
      <c r="K5" s="10" t="s">
        <v>21</v>
      </c>
    </row>
    <row r="6" spans="3:13" x14ac:dyDescent="0.25">
      <c r="K6" s="11" t="s">
        <v>22</v>
      </c>
    </row>
    <row r="8" spans="3:13" x14ac:dyDescent="0.25">
      <c r="J8" t="s">
        <v>23</v>
      </c>
      <c r="L8" t="s">
        <v>24</v>
      </c>
    </row>
    <row r="9" spans="3:13" x14ac:dyDescent="0.25">
      <c r="J9" t="s">
        <v>25</v>
      </c>
      <c r="L9" t="s">
        <v>25</v>
      </c>
    </row>
    <row r="13" spans="3:13" x14ac:dyDescent="0.25">
      <c r="C13" s="9"/>
    </row>
    <row r="14" spans="3:13" x14ac:dyDescent="0.25">
      <c r="C14" s="9"/>
      <c r="H14" t="s">
        <v>26</v>
      </c>
      <c r="I14" s="14" t="s">
        <v>27</v>
      </c>
    </row>
    <row r="15" spans="3:13" x14ac:dyDescent="0.25">
      <c r="C15" s="9"/>
      <c r="D15" s="12"/>
      <c r="H15" t="s">
        <v>28</v>
      </c>
      <c r="I15" s="10" t="s">
        <v>29</v>
      </c>
    </row>
    <row r="16" spans="3:13" x14ac:dyDescent="0.25">
      <c r="C16" s="9"/>
      <c r="D16" s="12"/>
    </row>
    <row r="17" spans="3:4" x14ac:dyDescent="0.25">
      <c r="C17" s="9"/>
      <c r="D17" s="12"/>
    </row>
    <row r="18" spans="3:4" x14ac:dyDescent="0.25">
      <c r="C18" s="9"/>
      <c r="D18" s="12"/>
    </row>
    <row r="19" spans="3:4" x14ac:dyDescent="0.25">
      <c r="C19" t="s">
        <v>3</v>
      </c>
      <c r="D19" t="s">
        <v>4</v>
      </c>
    </row>
    <row r="20" spans="3:4" x14ac:dyDescent="0.25">
      <c r="C20" s="13">
        <v>0.1</v>
      </c>
      <c r="D20" s="13">
        <v>0.15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6"/>
  <sheetViews>
    <sheetView zoomScaleNormal="100" workbookViewId="0"/>
  </sheetViews>
  <sheetFormatPr defaultRowHeight="15" x14ac:dyDescent="0.25"/>
  <cols>
    <col min="9" max="9" width="6.28515625" customWidth="1"/>
  </cols>
  <sheetData>
    <row r="3" spans="3:12" x14ac:dyDescent="0.25">
      <c r="C3">
        <f>E3*(1/(1+G3))</f>
        <v>868.05555555555543</v>
      </c>
      <c r="E3">
        <v>1000</v>
      </c>
      <c r="G3" s="13">
        <f>I7</f>
        <v>0.15200000000000002</v>
      </c>
    </row>
    <row r="4" spans="3:12" x14ac:dyDescent="0.25">
      <c r="C4" t="s">
        <v>30</v>
      </c>
      <c r="E4" t="s">
        <v>31</v>
      </c>
    </row>
    <row r="7" spans="3:12" x14ac:dyDescent="0.25">
      <c r="G7" t="s">
        <v>32</v>
      </c>
      <c r="I7" s="2">
        <f>(L7*L9)+(L8*L10)</f>
        <v>0.15200000000000002</v>
      </c>
      <c r="K7" t="s">
        <v>33</v>
      </c>
      <c r="L7" s="13">
        <v>0.4</v>
      </c>
    </row>
    <row r="8" spans="3:12" x14ac:dyDescent="0.25">
      <c r="K8" t="s">
        <v>34</v>
      </c>
      <c r="L8" s="13">
        <f>100%-L7</f>
        <v>0.6</v>
      </c>
    </row>
    <row r="9" spans="3:12" x14ac:dyDescent="0.25">
      <c r="K9" t="s">
        <v>35</v>
      </c>
      <c r="L9" s="13">
        <v>0.2</v>
      </c>
    </row>
    <row r="10" spans="3:12" x14ac:dyDescent="0.25">
      <c r="G10" t="s">
        <v>36</v>
      </c>
      <c r="I10" s="6">
        <f>L8/L7</f>
        <v>1.4999999999999998</v>
      </c>
      <c r="K10" t="s">
        <v>37</v>
      </c>
      <c r="L10" s="13">
        <v>0.12</v>
      </c>
    </row>
    <row r="12" spans="3:12" x14ac:dyDescent="0.25">
      <c r="C12" s="4" t="s">
        <v>38</v>
      </c>
    </row>
    <row r="13" spans="3:12" x14ac:dyDescent="0.25">
      <c r="C13" s="4" t="s">
        <v>39</v>
      </c>
    </row>
    <row r="14" spans="3:12" x14ac:dyDescent="0.25">
      <c r="C14" s="13">
        <v>0.4</v>
      </c>
      <c r="D14">
        <v>856</v>
      </c>
    </row>
    <row r="15" spans="3:12" x14ac:dyDescent="0.25">
      <c r="C15" s="13">
        <v>0.5</v>
      </c>
      <c r="D15">
        <v>862</v>
      </c>
    </row>
    <row r="16" spans="3:12" x14ac:dyDescent="0.25">
      <c r="C16" s="13">
        <v>0.6</v>
      </c>
      <c r="D16">
        <v>868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4" ma:contentTypeDescription="Create a new document." ma:contentTypeScope="" ma:versionID="a8055434be27675d28d0c70af85adc72">
  <xsd:schema xmlns:xsd="http://www.w3.org/2001/XMLSchema" xmlns:xs="http://www.w3.org/2001/XMLSchema" xmlns:p="http://schemas.microsoft.com/office/2006/metadata/properties" xmlns:ns2="de320c11-4aae-4930-ad8f-2b8d6a1fffae" targetNamespace="http://schemas.microsoft.com/office/2006/metadata/properties" ma:root="true" ma:fieldsID="54449ecc4cea86ebb7d04587ecd2fb73" ns2:_="">
    <xsd:import namespace="de320c11-4aae-4930-ad8f-2b8d6a1ff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C008F-6E9F-49E9-B3FF-020A57858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81FD5-56D4-4A2B-A60C-8E6C9E0735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December Q3</vt:lpstr>
      <vt:lpstr>July 2022 Q3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Anthony</dc:creator>
  <cp:keywords/>
  <dc:description/>
  <cp:lastModifiedBy>vLearning1</cp:lastModifiedBy>
  <cp:revision/>
  <dcterms:created xsi:type="dcterms:W3CDTF">2022-09-05T15:37:25Z</dcterms:created>
  <dcterms:modified xsi:type="dcterms:W3CDTF">2022-09-23T05:38:30Z</dcterms:modified>
  <cp:category/>
  <cp:contentStatus/>
</cp:coreProperties>
</file>